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G:\FS_Finance\Accountability Documents\CEO Disclosure\2025-26 CEO Disclosure\"/>
    </mc:Choice>
  </mc:AlternateContent>
  <xr:revisionPtr revIDLastSave="0" documentId="13_ncr:1_{E7185D93-B79A-4DC6-B14A-C3A804A8DC56}" xr6:coauthVersionLast="47" xr6:coauthVersionMax="47" xr10:uidLastSave="{00000000-0000-0000-0000-000000000000}"/>
  <bookViews>
    <workbookView xWindow="28680" yWindow="-585" windowWidth="29040" windowHeight="1572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externalReferences>
    <externalReference r:id="rId7"/>
  </externalReferences>
  <definedNames>
    <definedName name="_xlnm._FilterDatabase" localSheetId="2" hidden="1">Travel!$A$27:$E$140</definedName>
    <definedName name="_xlnm.Print_Area" localSheetId="4">'All other expenses'!$A$1:$E$33</definedName>
    <definedName name="_xlnm.Print_Area" localSheetId="5">'Gifts and benefits'!$A$1:$F$36</definedName>
    <definedName name="_xlnm.Print_Area" localSheetId="0">'Guidance for agencies'!$A$1:$A$58</definedName>
    <definedName name="_xlnm.Print_Area" localSheetId="3">Hospitality!$A$1:$E$69</definedName>
    <definedName name="_xlnm.Print_Area" localSheetId="1">'Summary and sign-off'!$A$1:$F$23</definedName>
    <definedName name="_xlnm.Print_Area" localSheetId="2">Travel!$A$1:$E$176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40" i="1" l="1"/>
  <c r="C140" i="1" l="1"/>
  <c r="B5" i="1" l="1"/>
  <c r="D25" i="4" l="1"/>
  <c r="C27" i="3"/>
  <c r="C62" i="2"/>
  <c r="C165" i="1"/>
  <c r="C24" i="1"/>
  <c r="B6" i="13" l="1"/>
  <c r="E60" i="13"/>
  <c r="C60" i="13"/>
  <c r="C27" i="4"/>
  <c r="C26" i="4"/>
  <c r="B60" i="13" l="1"/>
  <c r="B59" i="13"/>
  <c r="D59" i="13"/>
  <c r="B58" i="13"/>
  <c r="D58" i="13"/>
  <c r="D57" i="13"/>
  <c r="B57" i="13"/>
  <c r="D56" i="13"/>
  <c r="B56" i="13"/>
  <c r="D55" i="13"/>
  <c r="B55" i="13"/>
  <c r="B2" i="4"/>
  <c r="B3" i="4"/>
  <c r="B2" i="3"/>
  <c r="B3" i="3"/>
  <c r="B2" i="2"/>
  <c r="B3" i="2"/>
  <c r="B2" i="1"/>
  <c r="B3" i="1"/>
  <c r="F58" i="13" l="1"/>
  <c r="D62" i="2" s="1"/>
  <c r="F60" i="13"/>
  <c r="E25" i="4" s="1"/>
  <c r="F59" i="13"/>
  <c r="D27" i="3" s="1"/>
  <c r="F57" i="13"/>
  <c r="D165" i="1" s="1"/>
  <c r="F56" i="13"/>
  <c r="F55" i="13"/>
  <c r="D24" i="1" s="1"/>
  <c r="C13" i="13"/>
  <c r="C12" i="13"/>
  <c r="C11" i="13"/>
  <c r="C16" i="13" l="1"/>
  <c r="C17" i="13"/>
  <c r="B5" i="4" l="1"/>
  <c r="B4" i="4"/>
  <c r="B5" i="3"/>
  <c r="B4" i="3"/>
  <c r="B5" i="2"/>
  <c r="B4" i="2"/>
  <c r="B4" i="1"/>
  <c r="C15" i="13" l="1"/>
  <c r="F12" i="13" l="1"/>
  <c r="C25" i="4"/>
  <c r="F11" i="13" s="1"/>
  <c r="F13" i="13" l="1"/>
  <c r="B165" i="1"/>
  <c r="B17" i="13" s="1"/>
  <c r="B24" i="1"/>
  <c r="B15" i="13" l="1"/>
  <c r="B140" i="1"/>
  <c r="B16" i="13" s="1"/>
  <c r="B27" i="3"/>
  <c r="B13" i="13" s="1"/>
  <c r="B62" i="2"/>
  <c r="B12" i="13" s="1"/>
  <c r="B11" i="13" l="1"/>
  <c r="B16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7"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143"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<sst xmlns="http://schemas.openxmlformats.org/spreadsheetml/2006/main" count="364" uniqueCount="223">
  <si>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</si>
  <si>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</si>
  <si>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</si>
  <si>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</si>
  <si>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</si>
  <si>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</si>
  <si>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</si>
  <si>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</si>
  <si>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</si>
  <si>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</si>
  <si>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</si>
  <si>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</si>
  <si>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</si>
  <si>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</si>
  <si>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</si>
  <si>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</si>
  <si>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</si>
  <si>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</si>
  <si>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</si>
  <si>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</si>
  <si>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</si>
  <si>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</si>
  <si>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</si>
  <si>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</si>
  <si>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</si>
  <si>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</si>
  <si>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</si>
  <si>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</si>
  <si>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</si>
  <si>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</si>
  <si>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</si>
  <si>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</si>
  <si>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</si>
  <si>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</si>
  <si>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</si>
  <si>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</si>
  <si>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</si>
  <si>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</si>
  <si>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</si>
  <si>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</si>
  <si>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</si>
  <si>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</si>
  <si>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</si>
  <si>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</si>
  <si>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</si>
  <si>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</si>
  <si>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</si>
  <si>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</si>
  <si>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</si>
  <si>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</si>
  <si>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</si>
  <si>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</si>
  <si>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</si>
  <si>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Chief Executive**</t>
  </si>
  <si>
    <t>Disclosure period start***</t>
  </si>
  <si>
    <t>Disclosure period end***</t>
  </si>
  <si>
    <t>Agency totals check</t>
  </si>
  <si>
    <t>Chief Executive approval****</t>
  </si>
  <si>
    <t>This disclosure has not yet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</si>
  <si>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</si>
  <si>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</si>
  <si>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</si>
  <si>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</si>
  <si>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</si>
  <si>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</si>
  <si>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</si>
  <si>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</si>
  <si>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</si>
  <si>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</si>
  <si>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</si>
  <si>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</si>
  <si>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</si>
  <si>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</si>
  <si>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</si>
  <si>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</si>
  <si>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</si>
  <si>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</si>
  <si>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</si>
  <si>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</si>
  <si>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</si>
  <si>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</si>
  <si>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</si>
  <si>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</si>
  <si>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</si>
  <si>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</si>
  <si>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</si>
  <si>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</si>
  <si>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</si>
  <si>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</si>
  <si>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</si>
  <si>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</si>
  <si>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</si>
  <si>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</si>
  <si>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</si>
  <si>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</si>
  <si>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</si>
  <si>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</si>
  <si>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</si>
  <si>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</si>
  <si>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</si>
  <si>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</si>
  <si>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</si>
  <si>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</si>
  <si>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</si>
  <si>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</si>
  <si>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</si>
  <si>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</si>
  <si>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</si>
  <si>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</si>
  <si>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</si>
  <si>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</si>
  <si>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</si>
  <si>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</si>
  <si>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</si>
  <si>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</si>
  <si>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</si>
  <si>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</si>
  <si>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</si>
  <si>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</si>
  <si>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</si>
  <si>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</si>
  <si>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</si>
  <si>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</si>
  <si>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</si>
  <si>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</si>
  <si>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</si>
  <si>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</si>
  <si>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</si>
  <si>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</si>
  <si>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</si>
  <si>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</si>
  <si>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</si>
  <si>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</si>
  <si>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</si>
  <si>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</si>
  <si>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</si>
  <si>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</si>
  <si>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</si>
  <si>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</si>
  <si>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</si>
  <si>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</si>
  <si>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</si>
  <si>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</si>
  <si>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</si>
  <si>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</si>
  <si>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</si>
  <si>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</si>
  <si>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</si>
  <si>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</si>
  <si>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</si>
  <si>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</si>
  <si>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</si>
  <si>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</si>
  <si>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</si>
  <si>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</si>
  <si>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</si>
  <si>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</si>
  <si>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</si>
  <si>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</si>
  <si>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</si>
  <si>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</si>
  <si>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</si>
  <si>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</si>
  <si>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</si>
  <si>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</si>
  <si>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</si>
  <si>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</si>
  <si>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Type here who else has approved this disclosure</t>
  </si>
  <si>
    <t>Wellington</t>
  </si>
  <si>
    <t>New Zealand Artificial Limb Service</t>
  </si>
  <si>
    <t>Sean Gray</t>
  </si>
  <si>
    <t>Chief Financial Officer</t>
  </si>
  <si>
    <t>2 degrees - iPhone &amp; iPad associated charges</t>
  </si>
  <si>
    <t>Travel Date</t>
  </si>
  <si>
    <t xml:space="preserve"> Amount GST Incl</t>
  </si>
  <si>
    <t>Purpose of travel (e.g. Visiting district office for two days….)***</t>
  </si>
  <si>
    <t>Type of expense (e.g. hotel, airfares, taxis, meals &amp; for how many people)</t>
  </si>
  <si>
    <t>Location/s</t>
  </si>
  <si>
    <t>Subtotal - domestic travel</t>
  </si>
  <si>
    <t>Telephone</t>
  </si>
  <si>
    <t>Incidental</t>
  </si>
  <si>
    <t>Mascot</t>
  </si>
  <si>
    <t>Christchurch</t>
  </si>
  <si>
    <t>Rental car</t>
  </si>
  <si>
    <t>Meeting IT/CEO</t>
  </si>
  <si>
    <t>Meeting Ministers Office</t>
  </si>
  <si>
    <t>Meeting Chair/CEO</t>
  </si>
  <si>
    <t>Meeting CEO/CFO</t>
  </si>
  <si>
    <t>Meeting Stock Team</t>
  </si>
  <si>
    <t>Meeting Payne</t>
  </si>
  <si>
    <t>Meeting CEO/Nthrn Orthotic Manager</t>
  </si>
  <si>
    <t>Taxi Sydney HardyGroup</t>
  </si>
  <si>
    <t>Melbourne</t>
  </si>
  <si>
    <t>Flight AKL- Melbourne -WLG</t>
  </si>
  <si>
    <t>Meeting ACC</t>
  </si>
  <si>
    <t>Parking Alk Orthotic Hui</t>
  </si>
  <si>
    <t>Meeting Orthotist Hui</t>
  </si>
  <si>
    <t>Auckland</t>
  </si>
  <si>
    <t>Accommodation Orthotist Hui</t>
  </si>
  <si>
    <t>Meeting Orthotic Hui</t>
  </si>
  <si>
    <t>Meeting Alk RM/Alk Orthotic Manager</t>
  </si>
  <si>
    <t>Lower Hutt</t>
  </si>
  <si>
    <t>Seashore Caberet</t>
  </si>
  <si>
    <t>Flight - WLG-AKL-WLG</t>
  </si>
  <si>
    <t>Meeting Qual/Policy Advisor- CEO</t>
  </si>
  <si>
    <t>Meeting Deloittes</t>
  </si>
  <si>
    <t>Meeting Learning Advisor</t>
  </si>
  <si>
    <t>Meeting Interview Dig Sol Developer</t>
  </si>
  <si>
    <t>Meeting Interview Wlg Centre</t>
  </si>
  <si>
    <t>Parking Chch trip</t>
  </si>
  <si>
    <t>Meeting Chch RM</t>
  </si>
  <si>
    <t>Meeting HR Manager</t>
  </si>
  <si>
    <t>Chrsitchurch</t>
  </si>
  <si>
    <t>Meeting Lead S/Co Chch</t>
  </si>
  <si>
    <t xml:space="preserve">Meeting Peer Support </t>
  </si>
  <si>
    <t>Meeting Central Orthotics</t>
  </si>
  <si>
    <t>Palmerston North</t>
  </si>
  <si>
    <t>Mobile Bitz Wellington</t>
  </si>
  <si>
    <t>La Cloche</t>
  </si>
  <si>
    <t>Flight to Hamilton</t>
  </si>
  <si>
    <t>Hamilton</t>
  </si>
  <si>
    <t>Australia</t>
  </si>
  <si>
    <t>Flight to Sydney- CBR - SYD-WLG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</si>
</sst>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quot;$&quot;#,##0.00"/>
    <numFmt numFmtId="167" formatCode="[$-1409]d\ mmmm\ yyyy;@"/>
  </numFmts>
  <fonts count="55" x14ac:knownFonts="1">
    <font>
      <sz val="10"/>
      <color theme="1"/>
      <name val="Arial"/>
      <family val="2"/>
    </font>
    <font>
      <sz val="11"/>
      <color theme="1"/>
      <name val="Calibri"/>
      <family val="2"/>
      <scheme val="minor"/>
    </font>
    <font>
      <sz val="11"/>
      <color theme="1"/>
      <name val="Calibri"/>
      <family val="2"/>
      <scheme val="minor"/>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2"/>
      <color theme="0" tint="-0.49998474074526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sz val="11"/>
      <color rgb="FF9C6500"/>
      <name val="Calibri"/>
      <family val="2"/>
      <scheme val="minor"/>
    </font>
  </fonts>
  <fills count="44">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
      <patternFill patternType="solid">
        <fgColor rgb="FFCCFFCC"/>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3">
    <xf numFmtId="0" fontId="0" fillId="0" borderId="0"/>
    <xf numFmtId="0" fontId="12" fillId="0" borderId="0" applyNumberFormat="0" applyFill="0" applyBorder="0" applyAlignment="0" applyProtection="0"/>
    <xf numFmtId="165" fontId="25" fillId="0" borderId="0" applyFont="0" applyFill="0" applyBorder="0" applyAlignment="0" applyProtection="0"/>
    <xf numFmtId="0" fontId="39" fillId="0" borderId="13" applyNumberFormat="0" applyFill="0" applyAlignment="0" applyProtection="0"/>
    <xf numFmtId="0" fontId="40" fillId="0" borderId="14" applyNumberFormat="0" applyFill="0" applyAlignment="0" applyProtection="0"/>
    <xf numFmtId="0" fontId="41" fillId="0" borderId="15" applyNumberFormat="0" applyFill="0" applyAlignment="0" applyProtection="0"/>
    <xf numFmtId="0" fontId="41" fillId="0" borderId="0" applyNumberFormat="0" applyFill="0" applyBorder="0" applyAlignment="0" applyProtection="0"/>
    <xf numFmtId="0" fontId="42" fillId="13" borderId="0" applyNumberFormat="0" applyBorder="0" applyAlignment="0" applyProtection="0"/>
    <xf numFmtId="0" fontId="43" fillId="14" borderId="0" applyNumberFormat="0" applyBorder="0" applyAlignment="0" applyProtection="0"/>
    <xf numFmtId="0" fontId="44" fillId="16" borderId="16" applyNumberFormat="0" applyAlignment="0" applyProtection="0"/>
    <xf numFmtId="0" fontId="45" fillId="17" borderId="17" applyNumberFormat="0" applyAlignment="0" applyProtection="0"/>
    <xf numFmtId="0" fontId="46" fillId="17" borderId="16" applyNumberFormat="0" applyAlignment="0" applyProtection="0"/>
    <xf numFmtId="0" fontId="47" fillId="0" borderId="18" applyNumberFormat="0" applyFill="0" applyAlignment="0" applyProtection="0"/>
    <xf numFmtId="0" fontId="48" fillId="18" borderId="19" applyNumberFormat="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51" fillId="0" borderId="21" applyNumberFormat="0" applyFill="0" applyAlignment="0" applyProtection="0"/>
    <xf numFmtId="0" fontId="5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5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5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5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5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5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53" fillId="0" borderId="0" applyNumberFormat="0" applyFill="0" applyBorder="0" applyAlignment="0" applyProtection="0"/>
    <xf numFmtId="0" fontId="54" fillId="15" borderId="0" applyNumberFormat="0" applyBorder="0" applyAlignment="0" applyProtection="0"/>
    <xf numFmtId="0" fontId="2" fillId="19" borderId="20" applyNumberFormat="0" applyFont="0" applyAlignment="0" applyProtection="0"/>
    <xf numFmtId="0" fontId="52" fillId="23" borderId="0" applyNumberFormat="0" applyBorder="0" applyAlignment="0" applyProtection="0"/>
    <xf numFmtId="0" fontId="52" fillId="27" borderId="0" applyNumberFormat="0" applyBorder="0" applyAlignment="0" applyProtection="0"/>
    <xf numFmtId="0" fontId="52" fillId="31" borderId="0" applyNumberFormat="0" applyBorder="0" applyAlignment="0" applyProtection="0"/>
    <xf numFmtId="0" fontId="52" fillId="35" borderId="0" applyNumberFormat="0" applyBorder="0" applyAlignment="0" applyProtection="0"/>
    <xf numFmtId="0" fontId="52" fillId="39" borderId="0" applyNumberFormat="0" applyBorder="0" applyAlignment="0" applyProtection="0"/>
    <xf numFmtId="0" fontId="52" fillId="43"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19" borderId="20"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cellStyleXfs>
  <cellXfs count="173">
    <xf numFmtId="0" fontId="0" fillId="0" borderId="0" xfId="0"/>
    <xf numFmtId="0" fontId="0" fillId="0" borderId="0" xfId="0" applyAlignment="1" applyProtection="1">
      <alignment wrapText="1"/>
      <protection locked="0"/>
    </xf>
    <xf numFmtId="0" fontId="0" fillId="0" borderId="0" xfId="0" applyProtection="1">
      <protection locked="0"/>
    </xf>
    <xf numFmtId="0" fontId="20" fillId="2" borderId="0" xfId="0" applyFont="1" applyFill="1" applyAlignment="1">
      <alignment vertical="center" wrapText="1" readingOrder="1"/>
    </xf>
    <xf numFmtId="0" fontId="0" fillId="5" borderId="0" xfId="0" applyFill="1" applyAlignment="1">
      <alignment wrapText="1"/>
    </xf>
    <xf numFmtId="0" fontId="20" fillId="0" borderId="0" xfId="0" applyFont="1" applyAlignment="1">
      <alignment vertical="center" wrapText="1" readingOrder="1"/>
    </xf>
    <xf numFmtId="0" fontId="19" fillId="0" borderId="0" xfId="0" applyFont="1" applyAlignment="1">
      <alignment vertical="center" wrapText="1" readingOrder="1"/>
    </xf>
    <xf numFmtId="0" fontId="23" fillId="0" borderId="0" xfId="0" applyFont="1" applyAlignment="1">
      <alignment vertical="center" wrapText="1" readingOrder="1"/>
    </xf>
    <xf numFmtId="0" fontId="23" fillId="0" borderId="3" xfId="0" applyFont="1" applyBorder="1" applyAlignment="1">
      <alignment vertical="center" wrapText="1" readingOrder="1"/>
    </xf>
    <xf numFmtId="0" fontId="33" fillId="0" borderId="3" xfId="0" applyFont="1" applyBorder="1" applyAlignment="1">
      <alignment horizontal="left" vertical="center" wrapText="1" indent="2" readingOrder="1"/>
    </xf>
    <xf numFmtId="0" fontId="0" fillId="4" borderId="0" xfId="0" applyFill="1"/>
    <xf numFmtId="0" fontId="0" fillId="5" borderId="0" xfId="0" applyFill="1"/>
    <xf numFmtId="0" fontId="6" fillId="6" borderId="0" xfId="0" applyFont="1" applyFill="1"/>
    <xf numFmtId="0" fontId="6" fillId="6" borderId="0" xfId="0" applyFont="1" applyFill="1" applyAlignment="1">
      <alignment wrapText="1"/>
    </xf>
    <xf numFmtId="0" fontId="28" fillId="0" borderId="0" xfId="0" applyFont="1"/>
    <xf numFmtId="166" fontId="27" fillId="0" borderId="0" xfId="0" applyNumberFormat="1" applyFont="1" applyAlignment="1">
      <alignment vertical="center" wrapText="1"/>
    </xf>
    <xf numFmtId="0" fontId="21" fillId="0" borderId="0" xfId="0" applyFont="1" applyAlignment="1">
      <alignment horizontal="center" vertical="center" wrapText="1"/>
    </xf>
    <xf numFmtId="0" fontId="0" fillId="0" borderId="0" xfId="0" applyAlignment="1">
      <alignment wrapText="1"/>
    </xf>
    <xf numFmtId="0" fontId="6" fillId="0" borderId="0" xfId="0" applyFont="1" applyAlignment="1">
      <alignment wrapText="1"/>
    </xf>
    <xf numFmtId="0" fontId="3" fillId="0" borderId="0" xfId="0" applyFont="1" applyAlignment="1">
      <alignment wrapText="1"/>
    </xf>
    <xf numFmtId="0" fontId="0" fillId="0" borderId="0" xfId="0" applyAlignment="1">
      <alignment vertical="center"/>
    </xf>
    <xf numFmtId="0" fontId="6" fillId="0" borderId="0" xfId="0" applyFont="1"/>
    <xf numFmtId="0" fontId="0" fillId="0" borderId="0" xfId="0" applyAlignment="1">
      <alignment horizontal="justify" vertical="center"/>
    </xf>
    <xf numFmtId="0" fontId="16" fillId="0" borderId="0" xfId="0" applyFont="1" applyAlignment="1">
      <alignment vertical="center" wrapText="1" readingOrder="1"/>
    </xf>
    <xf numFmtId="0" fontId="22"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5" fillId="0" borderId="0" xfId="0" applyFont="1" applyAlignment="1">
      <alignment wrapText="1"/>
    </xf>
    <xf numFmtId="0" fontId="0" fillId="0" borderId="0" xfId="0" applyAlignment="1">
      <alignment vertical="center" wrapText="1"/>
    </xf>
    <xf numFmtId="0" fontId="4" fillId="0" borderId="0" xfId="0" applyFont="1" applyAlignment="1">
      <alignment wrapText="1"/>
    </xf>
    <xf numFmtId="0" fontId="3" fillId="0" borderId="0" xfId="0" applyFont="1" applyAlignment="1">
      <alignment vertical="center" wrapText="1"/>
    </xf>
    <xf numFmtId="0" fontId="21" fillId="3" borderId="0" xfId="0" applyFont="1" applyFill="1" applyAlignment="1">
      <alignment vertical="center" wrapText="1" readingOrder="1"/>
    </xf>
    <xf numFmtId="0" fontId="18" fillId="3" borderId="0" xfId="0" applyFont="1" applyFill="1"/>
    <xf numFmtId="1" fontId="23" fillId="0" borderId="5" xfId="0" applyNumberFormat="1" applyFont="1" applyBorder="1" applyAlignment="1">
      <alignment horizontal="center" vertical="center" wrapText="1"/>
    </xf>
    <xf numFmtId="0" fontId="17" fillId="0" borderId="0" xfId="0" applyFont="1" applyAlignment="1">
      <alignment vertical="center"/>
    </xf>
    <xf numFmtId="1" fontId="19" fillId="0" borderId="0" xfId="0" applyNumberFormat="1" applyFont="1" applyAlignment="1">
      <alignment horizontal="center" vertical="center" wrapText="1"/>
    </xf>
    <xf numFmtId="165" fontId="19" fillId="0" borderId="0" xfId="2" applyFont="1" applyFill="1" applyBorder="1" applyAlignment="1" applyProtection="1">
      <alignment vertical="center" wrapText="1" readingOrder="1"/>
    </xf>
    <xf numFmtId="0" fontId="17" fillId="0" borderId="0" xfId="0" applyFont="1" applyAlignment="1">
      <alignment vertical="center" wrapText="1"/>
    </xf>
    <xf numFmtId="0" fontId="0" fillId="5" borderId="0" xfId="0" applyFill="1" applyAlignment="1">
      <alignment horizontal="left" vertical="top"/>
    </xf>
    <xf numFmtId="0" fontId="20" fillId="2" borderId="0" xfId="0" applyFont="1" applyFill="1" applyAlignment="1">
      <alignment horizontal="center" vertical="center"/>
    </xf>
    <xf numFmtId="0" fontId="29" fillId="0" borderId="0" xfId="0" applyFont="1" applyAlignment="1">
      <alignment horizontal="center"/>
    </xf>
    <xf numFmtId="0" fontId="13" fillId="0" borderId="0" xfId="0" applyFont="1" applyAlignment="1">
      <alignment vertical="center"/>
    </xf>
    <xf numFmtId="0" fontId="21" fillId="2" borderId="0" xfId="0" applyFont="1" applyFill="1" applyAlignment="1">
      <alignment horizontal="justify" vertical="center"/>
    </xf>
    <xf numFmtId="0" fontId="9" fillId="0" borderId="0" xfId="0" applyFont="1" applyAlignment="1">
      <alignment vertical="center"/>
    </xf>
    <xf numFmtId="0" fontId="9" fillId="0" borderId="0" xfId="0" applyFont="1" applyAlignment="1">
      <alignment vertical="center" wrapText="1"/>
    </xf>
    <xf numFmtId="0" fontId="13" fillId="0" borderId="0" xfId="0" applyFont="1" applyAlignment="1">
      <alignment horizontal="justify" vertical="center"/>
    </xf>
    <xf numFmtId="0" fontId="9" fillId="0" borderId="0" xfId="0" applyFont="1" applyAlignment="1">
      <alignment horizontal="justify" vertical="center"/>
    </xf>
    <xf numFmtId="0" fontId="21" fillId="3" borderId="0" xfId="0" applyFont="1" applyFill="1" applyAlignment="1">
      <alignment horizontal="justify" vertical="center"/>
    </xf>
    <xf numFmtId="0" fontId="13" fillId="0" borderId="0" xfId="1" applyFont="1" applyAlignment="1" applyProtection="1">
      <alignment horizontal="justify" vertical="center"/>
    </xf>
    <xf numFmtId="0" fontId="13" fillId="0" borderId="0" xfId="0" applyFont="1" applyAlignment="1">
      <alignment horizontal="left" vertical="center" wrapText="1"/>
    </xf>
    <xf numFmtId="0" fontId="14" fillId="0" borderId="0" xfId="1" applyFont="1" applyAlignment="1" applyProtection="1">
      <alignment vertical="center"/>
    </xf>
    <xf numFmtId="0" fontId="14" fillId="0" borderId="0" xfId="1" applyFont="1" applyAlignment="1" applyProtection="1">
      <alignment horizontal="justify" vertical="center"/>
    </xf>
    <xf numFmtId="0" fontId="13" fillId="9" borderId="0" xfId="1" applyFont="1" applyFill="1" applyAlignment="1" applyProtection="1">
      <alignment horizontal="justify" vertical="center"/>
    </xf>
    <xf numFmtId="0" fontId="13" fillId="0" borderId="0" xfId="0" applyFont="1" applyAlignment="1">
      <alignment horizontal="center" vertical="center"/>
    </xf>
    <xf numFmtId="0" fontId="21" fillId="3" borderId="0" xfId="0" applyFont="1" applyFill="1" applyAlignment="1">
      <alignment vertical="center" readingOrder="1"/>
    </xf>
    <xf numFmtId="0" fontId="35" fillId="0" borderId="0" xfId="0" applyFont="1"/>
    <xf numFmtId="166" fontId="21" fillId="8" borderId="0" xfId="0" applyNumberFormat="1" applyFont="1" applyFill="1" applyAlignment="1">
      <alignment horizontal="left" vertical="center" wrapText="1"/>
    </xf>
    <xf numFmtId="1" fontId="21" fillId="8" borderId="0" xfId="0" applyNumberFormat="1" applyFont="1" applyFill="1" applyAlignment="1">
      <alignment horizontal="center" vertical="center" wrapText="1"/>
    </xf>
    <xf numFmtId="164" fontId="0" fillId="0" borderId="0" xfId="0" applyNumberFormat="1" applyAlignment="1">
      <alignment wrapText="1"/>
    </xf>
    <xf numFmtId="164" fontId="21" fillId="3" borderId="0" xfId="0" applyNumberFormat="1" applyFont="1" applyFill="1" applyAlignment="1">
      <alignment vertical="center"/>
    </xf>
    <xf numFmtId="164" fontId="23" fillId="0" borderId="4" xfId="2" applyNumberFormat="1" applyFont="1" applyFill="1" applyBorder="1" applyAlignment="1" applyProtection="1">
      <alignment vertical="center" wrapText="1" readingOrder="1"/>
    </xf>
    <xf numFmtId="164" fontId="23" fillId="0" borderId="0" xfId="2" applyNumberFormat="1" applyFont="1" applyFill="1" applyBorder="1" applyAlignment="1" applyProtection="1">
      <alignment vertical="center" wrapText="1" readingOrder="1"/>
    </xf>
    <xf numFmtId="164" fontId="33" fillId="0" borderId="4" xfId="2" applyNumberFormat="1" applyFont="1" applyFill="1" applyBorder="1" applyAlignment="1" applyProtection="1">
      <alignment vertical="center" wrapText="1" readingOrder="1"/>
    </xf>
    <xf numFmtId="164" fontId="21" fillId="3" borderId="0" xfId="0" applyNumberFormat="1" applyFont="1" applyFill="1" applyAlignment="1">
      <alignment vertical="center" wrapText="1" readingOrder="1"/>
    </xf>
    <xf numFmtId="0" fontId="0" fillId="4" borderId="0" xfId="0" applyFill="1" applyAlignment="1">
      <alignment wrapText="1"/>
    </xf>
    <xf numFmtId="0" fontId="8" fillId="4" borderId="0" xfId="0" applyFont="1" applyFill="1" applyAlignment="1">
      <alignment wrapText="1"/>
    </xf>
    <xf numFmtId="0" fontId="14" fillId="0" borderId="0" xfId="1" applyFont="1" applyFill="1" applyAlignment="1" applyProtection="1">
      <alignment horizontal="justify" vertical="center"/>
    </xf>
    <xf numFmtId="0" fontId="17" fillId="0" borderId="5" xfId="2" applyNumberFormat="1" applyFont="1" applyFill="1" applyBorder="1" applyAlignment="1" applyProtection="1">
      <alignment horizontal="center" vertical="center" wrapText="1" readingOrder="1"/>
    </xf>
    <xf numFmtId="0" fontId="17" fillId="0" borderId="0" xfId="2" applyNumberFormat="1" applyFont="1" applyFill="1" applyBorder="1" applyAlignment="1" applyProtection="1">
      <alignment horizontal="center" vertical="center" wrapText="1" readingOrder="1"/>
    </xf>
    <xf numFmtId="0" fontId="34" fillId="0" borderId="5" xfId="2" applyNumberFormat="1" applyFont="1" applyFill="1" applyBorder="1" applyAlignment="1" applyProtection="1">
      <alignment horizontal="center" vertical="center" wrapText="1" readingOrder="1"/>
    </xf>
    <xf numFmtId="0" fontId="22" fillId="0" borderId="0" xfId="0" applyFont="1" applyAlignment="1">
      <alignment horizontal="center" wrapText="1"/>
    </xf>
    <xf numFmtId="0" fontId="37" fillId="3" borderId="0" xfId="0" applyFont="1" applyFill="1" applyAlignment="1">
      <alignment horizontal="center" vertical="center" readingOrder="1"/>
    </xf>
    <xf numFmtId="0" fontId="22" fillId="3" borderId="0" xfId="0" applyFont="1" applyFill="1" applyAlignment="1">
      <alignment vertical="center"/>
    </xf>
    <xf numFmtId="164" fontId="22" fillId="3" borderId="0" xfId="0" applyNumberFormat="1" applyFont="1" applyFill="1" applyAlignment="1">
      <alignment vertical="center"/>
    </xf>
    <xf numFmtId="0" fontId="6" fillId="4" borderId="0" xfId="0" applyFont="1" applyFill="1" applyAlignment="1">
      <alignment wrapText="1"/>
    </xf>
    <xf numFmtId="0" fontId="6"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6"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6" fillId="5" borderId="0" xfId="0" applyFont="1" applyFill="1" applyAlignment="1">
      <alignment horizontal="center" vertical="top"/>
    </xf>
    <xf numFmtId="1" fontId="6" fillId="5" borderId="0" xfId="0" applyNumberFormat="1" applyFont="1" applyFill="1" applyAlignment="1">
      <alignment horizontal="center"/>
    </xf>
    <xf numFmtId="0" fontId="6" fillId="4" borderId="0" xfId="0" applyFont="1" applyFill="1" applyAlignment="1">
      <alignment horizontal="center" wrapText="1"/>
    </xf>
    <xf numFmtId="0" fontId="6" fillId="5" borderId="0" xfId="0" applyFont="1" applyFill="1" applyAlignment="1">
      <alignment horizontal="center" wrapText="1"/>
    </xf>
    <xf numFmtId="0" fontId="20" fillId="3" borderId="0" xfId="0" applyFont="1" applyFill="1" applyAlignment="1">
      <alignment vertical="center" wrapText="1" readingOrder="1"/>
    </xf>
    <xf numFmtId="165" fontId="20" fillId="3" borderId="0" xfId="2" applyFont="1" applyFill="1" applyBorder="1" applyAlignment="1" applyProtection="1">
      <alignment horizontal="center" vertical="center" wrapText="1" readingOrder="1"/>
    </xf>
    <xf numFmtId="165" fontId="20" fillId="0" borderId="0" xfId="2" applyFont="1" applyFill="1" applyBorder="1" applyAlignment="1" applyProtection="1">
      <alignment horizontal="center" vertical="center" wrapText="1" readingOrder="1"/>
    </xf>
    <xf numFmtId="0" fontId="20" fillId="7" borderId="0" xfId="0" applyFont="1" applyFill="1" applyAlignment="1">
      <alignment vertical="center" wrapText="1" readingOrder="1"/>
    </xf>
    <xf numFmtId="165" fontId="20" fillId="7" borderId="0" xfId="2" applyFont="1" applyFill="1" applyBorder="1" applyAlignment="1" applyProtection="1">
      <alignment horizontal="center" vertical="center" wrapText="1" readingOrder="1"/>
    </xf>
    <xf numFmtId="0" fontId="22" fillId="0" borderId="0" xfId="0" applyFont="1" applyAlignment="1">
      <alignment wrapText="1"/>
    </xf>
    <xf numFmtId="0" fontId="18" fillId="0" borderId="0" xfId="0" applyFont="1"/>
    <xf numFmtId="0" fontId="14" fillId="9" borderId="0" xfId="1" applyFont="1" applyFill="1" applyAlignment="1" applyProtection="1">
      <alignment vertical="center" wrapText="1"/>
    </xf>
    <xf numFmtId="167" fontId="17" fillId="10" borderId="3" xfId="0" applyNumberFormat="1" applyFont="1" applyFill="1" applyBorder="1" applyAlignment="1" applyProtection="1">
      <alignment vertical="center"/>
      <protection locked="0"/>
    </xf>
    <xf numFmtId="164" fontId="17" fillId="10" borderId="4" xfId="0" applyNumberFormat="1" applyFont="1" applyFill="1" applyBorder="1" applyAlignment="1" applyProtection="1">
      <alignment vertical="center" wrapText="1"/>
      <protection locked="0"/>
    </xf>
    <xf numFmtId="0" fontId="17" fillId="10" borderId="4" xfId="0" applyFont="1" applyFill="1" applyBorder="1" applyAlignment="1" applyProtection="1">
      <alignment vertical="center" wrapText="1"/>
      <protection locked="0"/>
    </xf>
    <xf numFmtId="0" fontId="17" fillId="10" borderId="5" xfId="0" applyFont="1" applyFill="1" applyBorder="1" applyAlignment="1" applyProtection="1">
      <alignment vertical="center" wrapText="1"/>
      <protection locked="0"/>
    </xf>
    <xf numFmtId="167" fontId="17"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7" fillId="10" borderId="4" xfId="0" applyFont="1" applyFill="1" applyBorder="1" applyAlignment="1" applyProtection="1">
      <alignment horizontal="left" vertical="center" wrapText="1"/>
      <protection locked="0"/>
    </xf>
    <xf numFmtId="164" fontId="17" fillId="10" borderId="4" xfId="0" applyNumberFormat="1" applyFont="1" applyFill="1" applyBorder="1" applyAlignment="1" applyProtection="1">
      <alignment horizontal="right" vertical="center" wrapText="1"/>
      <protection locked="0"/>
    </xf>
    <xf numFmtId="0" fontId="12" fillId="0" borderId="0" xfId="1" applyFill="1" applyAlignment="1">
      <alignment wrapText="1"/>
    </xf>
    <xf numFmtId="167" fontId="17" fillId="10" borderId="8" xfId="0" applyNumberFormat="1" applyFont="1" applyFill="1" applyBorder="1" applyAlignment="1" applyProtection="1">
      <alignment vertical="center" wrapText="1"/>
      <protection locked="0"/>
    </xf>
    <xf numFmtId="164" fontId="17" fillId="10" borderId="9" xfId="0" applyNumberFormat="1" applyFont="1" applyFill="1" applyBorder="1" applyAlignment="1" applyProtection="1">
      <alignment vertical="center" wrapText="1"/>
      <protection locked="0"/>
    </xf>
    <xf numFmtId="0" fontId="17" fillId="10" borderId="9" xfId="0" applyFont="1" applyFill="1" applyBorder="1" applyAlignment="1" applyProtection="1">
      <alignment vertical="center" wrapText="1"/>
      <protection locked="0"/>
    </xf>
    <xf numFmtId="0" fontId="17" fillId="10" borderId="10" xfId="0" applyFont="1" applyFill="1" applyBorder="1" applyAlignment="1" applyProtection="1">
      <alignment vertical="center" wrapText="1"/>
      <protection locked="0"/>
    </xf>
    <xf numFmtId="0" fontId="22" fillId="3" borderId="0" xfId="0" applyFont="1" applyFill="1" applyAlignment="1">
      <alignment horizontal="left" vertical="center" wrapText="1"/>
    </xf>
    <xf numFmtId="0" fontId="21" fillId="3" borderId="0" xfId="0" applyFont="1" applyFill="1" applyAlignment="1">
      <alignment horizontal="left" vertical="center" readingOrder="1"/>
    </xf>
    <xf numFmtId="166" fontId="21" fillId="3" borderId="0" xfId="0" applyNumberFormat="1" applyFont="1" applyFill="1" applyAlignment="1">
      <alignment horizontal="left" vertical="center" wrapText="1"/>
    </xf>
    <xf numFmtId="1" fontId="21" fillId="3" borderId="0" xfId="0" applyNumberFormat="1" applyFont="1" applyFill="1" applyAlignment="1">
      <alignment horizontal="center" vertical="center" wrapText="1"/>
    </xf>
    <xf numFmtId="166" fontId="37" fillId="3" borderId="0" xfId="0" applyNumberFormat="1" applyFont="1" applyFill="1" applyAlignment="1">
      <alignment horizontal="center" vertical="center" wrapText="1"/>
    </xf>
    <xf numFmtId="0" fontId="36" fillId="11" borderId="7" xfId="0" applyFont="1" applyFill="1" applyBorder="1" applyAlignment="1">
      <alignment horizontal="center" vertical="center" wrapText="1"/>
    </xf>
    <xf numFmtId="167" fontId="17" fillId="11" borderId="3" xfId="0" applyNumberFormat="1" applyFont="1" applyFill="1" applyBorder="1" applyAlignment="1" applyProtection="1">
      <alignment vertical="center"/>
      <protection locked="0"/>
    </xf>
    <xf numFmtId="164" fontId="17" fillId="11" borderId="4" xfId="0" applyNumberFormat="1" applyFont="1" applyFill="1" applyBorder="1" applyAlignment="1" applyProtection="1">
      <alignment vertical="center" wrapText="1"/>
      <protection locked="0"/>
    </xf>
    <xf numFmtId="0" fontId="17" fillId="11" borderId="4" xfId="0" applyFont="1" applyFill="1" applyBorder="1" applyAlignment="1" applyProtection="1">
      <alignment vertical="center" wrapText="1"/>
      <protection locked="0"/>
    </xf>
    <xf numFmtId="0" fontId="17" fillId="11" borderId="5" xfId="0" applyFont="1" applyFill="1" applyBorder="1" applyAlignment="1" applyProtection="1">
      <alignment vertical="center" wrapText="1"/>
      <protection locked="0"/>
    </xf>
    <xf numFmtId="167" fontId="17" fillId="11" borderId="3" xfId="0" applyNumberFormat="1" applyFont="1" applyFill="1" applyBorder="1" applyAlignment="1" applyProtection="1">
      <alignment vertical="center" wrapText="1"/>
      <protection locked="0"/>
    </xf>
    <xf numFmtId="0" fontId="0" fillId="11" borderId="4" xfId="0" applyFill="1" applyBorder="1" applyAlignment="1" applyProtection="1">
      <alignment vertical="center" wrapText="1"/>
      <protection locked="0"/>
    </xf>
    <xf numFmtId="0" fontId="0" fillId="11" borderId="5" xfId="0" applyFill="1" applyBorder="1" applyAlignment="1" applyProtection="1">
      <alignment vertical="center" wrapText="1"/>
      <protection locked="0"/>
    </xf>
    <xf numFmtId="0" fontId="0" fillId="11" borderId="4" xfId="0" applyFill="1" applyBorder="1" applyAlignment="1" applyProtection="1">
      <alignment horizontal="left" vertical="center" wrapText="1"/>
      <protection locked="0"/>
    </xf>
    <xf numFmtId="0" fontId="17" fillId="11" borderId="4" xfId="0" applyFont="1" applyFill="1" applyBorder="1" applyAlignment="1" applyProtection="1">
      <alignment horizontal="left" vertical="center" wrapText="1"/>
      <protection locked="0"/>
    </xf>
    <xf numFmtId="164" fontId="17" fillId="11" borderId="4" xfId="0" applyNumberFormat="1" applyFont="1" applyFill="1" applyBorder="1" applyAlignment="1" applyProtection="1">
      <alignment horizontal="right" vertical="center" wrapText="1"/>
      <protection locked="0"/>
    </xf>
    <xf numFmtId="0" fontId="0" fillId="11" borderId="5" xfId="0" applyFill="1" applyBorder="1" applyAlignment="1" applyProtection="1">
      <alignment horizontal="left" vertical="center" wrapText="1"/>
      <protection locked="0"/>
    </xf>
    <xf numFmtId="0" fontId="37" fillId="3" borderId="0" xfId="0" applyFont="1" applyFill="1" applyAlignment="1">
      <alignment horizontal="center" vertical="center" wrapText="1"/>
    </xf>
    <xf numFmtId="167" fontId="17" fillId="11" borderId="3" xfId="0" applyNumberFormat="1" applyFont="1" applyFill="1" applyBorder="1" applyAlignment="1">
      <alignment vertical="center"/>
    </xf>
    <xf numFmtId="167" fontId="17" fillId="11" borderId="4" xfId="0" applyNumberFormat="1" applyFont="1" applyFill="1" applyBorder="1" applyAlignment="1" applyProtection="1">
      <alignment vertical="center"/>
      <protection locked="0"/>
    </xf>
    <xf numFmtId="0" fontId="17" fillId="11" borderId="3" xfId="0" applyFont="1" applyFill="1" applyBorder="1" applyAlignment="1" applyProtection="1">
      <alignment vertical="center" wrapText="1"/>
      <protection locked="0"/>
    </xf>
    <xf numFmtId="164" fontId="17" fillId="11" borderId="5" xfId="0" applyNumberFormat="1" applyFont="1" applyFill="1" applyBorder="1" applyAlignment="1" applyProtection="1">
      <alignment vertical="center" wrapText="1"/>
      <protection locked="0"/>
    </xf>
    <xf numFmtId="164" fontId="0" fillId="0" borderId="0" xfId="0" applyNumberFormat="1" applyProtection="1">
      <protection locked="0"/>
    </xf>
    <xf numFmtId="167" fontId="17" fillId="11" borderId="5" xfId="0" applyNumberFormat="1" applyFont="1" applyFill="1" applyBorder="1" applyAlignment="1" applyProtection="1">
      <alignment vertical="center"/>
      <protection locked="0"/>
    </xf>
    <xf numFmtId="2" fontId="17" fillId="11" borderId="4" xfId="0" applyNumberFormat="1" applyFont="1" applyFill="1" applyBorder="1" applyAlignment="1" applyProtection="1">
      <alignment vertical="center" wrapText="1"/>
      <protection locked="0"/>
    </xf>
    <xf numFmtId="2" fontId="17" fillId="11" borderId="5" xfId="0" applyNumberFormat="1" applyFont="1" applyFill="1" applyBorder="1" applyAlignment="1" applyProtection="1">
      <alignment vertical="center" wrapText="1"/>
      <protection locked="0"/>
    </xf>
    <xf numFmtId="14" fontId="17" fillId="11" borderId="4" xfId="0" applyNumberFormat="1" applyFont="1" applyFill="1" applyBorder="1" applyAlignment="1" applyProtection="1">
      <alignment vertical="center" wrapText="1"/>
      <protection locked="0"/>
    </xf>
    <xf numFmtId="44" fontId="17" fillId="11" borderId="4" xfId="0" applyNumberFormat="1" applyFont="1" applyFill="1" applyBorder="1" applyAlignment="1" applyProtection="1">
      <alignment vertical="center" wrapText="1"/>
      <protection locked="0"/>
    </xf>
    <xf numFmtId="0" fontId="17" fillId="11" borderId="0" xfId="0" applyFont="1" applyFill="1" applyAlignment="1" applyProtection="1">
      <alignment vertical="center" wrapText="1"/>
      <protection locked="0"/>
    </xf>
    <xf numFmtId="0" fontId="0" fillId="0" borderId="5" xfId="0" applyBorder="1" applyProtection="1">
      <protection locked="0"/>
    </xf>
    <xf numFmtId="2" fontId="0" fillId="11" borderId="5" xfId="0" applyNumberFormat="1" applyFill="1" applyBorder="1" applyAlignment="1" applyProtection="1">
      <alignment vertical="center" wrapText="1"/>
      <protection locked="0"/>
    </xf>
    <xf numFmtId="167" fontId="17" fillId="12" borderId="11" xfId="0" applyNumberFormat="1" applyFont="1" applyFill="1" applyBorder="1" applyAlignment="1" applyProtection="1">
      <alignment vertical="center"/>
      <protection locked="0"/>
    </xf>
    <xf numFmtId="167" fontId="17" fillId="11" borderId="11" xfId="0" applyNumberFormat="1" applyFont="1" applyFill="1" applyBorder="1" applyAlignment="1" applyProtection="1">
      <alignment vertical="center"/>
      <protection locked="0"/>
    </xf>
    <xf numFmtId="167" fontId="17" fillId="12" borderId="3" xfId="0" applyNumberFormat="1" applyFont="1" applyFill="1" applyBorder="1" applyAlignment="1" applyProtection="1">
      <alignment vertical="center"/>
      <protection locked="0"/>
    </xf>
    <xf numFmtId="0" fontId="17" fillId="12" borderId="4" xfId="0" applyFont="1" applyFill="1" applyBorder="1" applyAlignment="1" applyProtection="1">
      <alignment vertical="center" wrapText="1"/>
      <protection locked="0"/>
    </xf>
    <xf numFmtId="0" fontId="17" fillId="11" borderId="12" xfId="0" applyFont="1" applyFill="1" applyBorder="1" applyAlignment="1" applyProtection="1">
      <alignment vertical="center" wrapText="1"/>
      <protection locked="0"/>
    </xf>
    <xf numFmtId="2" fontId="17" fillId="11" borderId="4" xfId="0" applyNumberFormat="1" applyFont="1" applyFill="1" applyBorder="1" applyAlignment="1" applyProtection="1">
      <alignment vertical="center"/>
      <protection locked="0"/>
    </xf>
    <xf numFmtId="164" fontId="17" fillId="11" borderId="3" xfId="0" applyNumberFormat="1" applyFont="1" applyFill="1" applyBorder="1" applyAlignment="1" applyProtection="1">
      <alignment vertical="center" wrapText="1"/>
      <protection locked="0"/>
    </xf>
    <xf numFmtId="2" fontId="17" fillId="11" borderId="3" xfId="0" applyNumberFormat="1" applyFont="1" applyFill="1" applyBorder="1" applyAlignment="1" applyProtection="1">
      <alignment vertical="center" wrapText="1"/>
      <protection locked="0"/>
    </xf>
    <xf numFmtId="167" fontId="17" fillId="12" borderId="0" xfId="0" applyNumberFormat="1" applyFont="1" applyFill="1" applyAlignment="1" applyProtection="1">
      <alignment vertical="center"/>
      <protection locked="0"/>
    </xf>
    <xf numFmtId="167" fontId="17" fillId="11" borderId="0" xfId="0" applyNumberFormat="1" applyFont="1" applyFill="1" applyAlignment="1" applyProtection="1">
      <alignment vertical="center"/>
      <protection locked="0"/>
    </xf>
    <xf numFmtId="164" fontId="17" fillId="11" borderId="0" xfId="0" applyNumberFormat="1" applyFont="1" applyFill="1" applyAlignment="1" applyProtection="1">
      <alignment vertical="center" wrapText="1"/>
      <protection locked="0"/>
    </xf>
    <xf numFmtId="0" fontId="17" fillId="11" borderId="5" xfId="47" applyFont="1" applyFill="1" applyBorder="1" applyAlignment="1" applyProtection="1">
      <alignment vertical="center" wrapText="1"/>
      <protection locked="0"/>
    </xf>
    <xf numFmtId="0" fontId="17" fillId="0" borderId="0" xfId="0" applyFont="1" applyAlignment="1">
      <alignment horizontal="center" vertical="center" wrapText="1" readingOrder="1"/>
    </xf>
    <xf numFmtId="0" fontId="16" fillId="11" borderId="2" xfId="0" applyFont="1" applyFill="1" applyBorder="1" applyAlignment="1" applyProtection="1">
      <alignment horizontal="left" vertical="center" wrapText="1" readingOrder="1"/>
      <protection locked="0"/>
    </xf>
    <xf numFmtId="0" fontId="15" fillId="0" borderId="6" xfId="0" applyFont="1" applyBorder="1" applyAlignment="1">
      <alignment horizontal="left" vertical="center"/>
    </xf>
    <xf numFmtId="0" fontId="24" fillId="2" borderId="0" xfId="0" applyFont="1" applyFill="1" applyAlignment="1">
      <alignment horizontal="center" vertical="center"/>
    </xf>
    <xf numFmtId="0" fontId="38" fillId="11" borderId="2" xfId="0" applyFont="1" applyFill="1" applyBorder="1" applyAlignment="1" applyProtection="1">
      <alignment horizontal="left" vertical="center" wrapText="1" readingOrder="1"/>
      <protection locked="0"/>
    </xf>
    <xf numFmtId="167" fontId="38" fillId="11" borderId="2" xfId="0" applyNumberFormat="1" applyFont="1" applyFill="1" applyBorder="1" applyAlignment="1" applyProtection="1">
      <alignment horizontal="left" vertical="center" wrapText="1" readingOrder="1"/>
      <protection locked="0"/>
    </xf>
    <xf numFmtId="167" fontId="15" fillId="0" borderId="2" xfId="0" applyNumberFormat="1" applyFont="1" applyBorder="1" applyAlignment="1">
      <alignment horizontal="left" vertical="center" wrapText="1" readingOrder="1"/>
    </xf>
    <xf numFmtId="0" fontId="37" fillId="3" borderId="0" xfId="0" applyFont="1" applyFill="1" applyAlignment="1">
      <alignment horizontal="center" vertical="center" wrapText="1"/>
    </xf>
    <xf numFmtId="0" fontId="20" fillId="3" borderId="0" xfId="0" applyFont="1" applyFill="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7" fillId="0" borderId="1" xfId="0" applyFont="1" applyBorder="1" applyAlignment="1">
      <alignment horizontal="center" vertical="center" wrapText="1" readingOrder="1"/>
    </xf>
    <xf numFmtId="0" fontId="7" fillId="0" borderId="0" xfId="0" applyFont="1" applyAlignment="1">
      <alignment horizontal="center" vertical="center" wrapText="1" readingOrder="1"/>
    </xf>
    <xf numFmtId="0" fontId="22" fillId="3" borderId="0" xfId="0" applyFont="1" applyFill="1" applyAlignment="1">
      <alignment horizontal="center" vertical="center" wrapText="1" readingOrder="1"/>
    </xf>
    <xf numFmtId="0" fontId="7" fillId="0" borderId="0" xfId="0" applyFont="1" applyAlignment="1">
      <alignment horizontal="center" vertical="center" wrapText="1"/>
    </xf>
    <xf numFmtId="0" fontId="8" fillId="0" borderId="0" xfId="0" applyFont="1" applyAlignment="1">
      <alignment horizontal="center" vertical="center" wrapText="1"/>
    </xf>
    <xf numFmtId="0" fontId="5" fillId="0" borderId="0" xfId="0" applyFont="1" applyAlignment="1">
      <alignment horizontal="center" vertical="center" wrapText="1"/>
    </xf>
    <xf numFmtId="0" fontId="15"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cellXfs>
  <cellStyles count="63">
    <cellStyle name="20% - Accent1" xfId="18" builtinId="30" customBuiltin="1"/>
    <cellStyle name="20% - Accent1 2" xfId="51" xr:uid="{5E6ACD9D-F066-4AA4-933E-A744853F4209}"/>
    <cellStyle name="20% - Accent2" xfId="21" builtinId="34" customBuiltin="1"/>
    <cellStyle name="20% - Accent2 2" xfId="53" xr:uid="{E911CDA9-5421-4C0D-8EEC-A76DED2117A9}"/>
    <cellStyle name="20% - Accent3" xfId="24" builtinId="38" customBuiltin="1"/>
    <cellStyle name="20% - Accent3 2" xfId="55" xr:uid="{E48BE7C1-F176-460D-A1E9-F25302E88385}"/>
    <cellStyle name="20% - Accent4" xfId="27" builtinId="42" customBuiltin="1"/>
    <cellStyle name="20% - Accent4 2" xfId="57" xr:uid="{012E799D-DD66-453E-8A8D-8585688CC11F}"/>
    <cellStyle name="20% - Accent5" xfId="30" builtinId="46" customBuiltin="1"/>
    <cellStyle name="20% - Accent5 2" xfId="59" xr:uid="{65915094-82FF-4DAC-9771-565AF8E544E8}"/>
    <cellStyle name="20% - Accent6" xfId="33" builtinId="50" customBuiltin="1"/>
    <cellStyle name="20% - Accent6 2" xfId="61" xr:uid="{AA228643-5D1D-48AF-9EC5-7C468B71B874}"/>
    <cellStyle name="40% - Accent1" xfId="19" builtinId="31" customBuiltin="1"/>
    <cellStyle name="40% - Accent1 2" xfId="52" xr:uid="{B8E723B3-A043-42AB-B309-9FF3C226C8FE}"/>
    <cellStyle name="40% - Accent2" xfId="22" builtinId="35" customBuiltin="1"/>
    <cellStyle name="40% - Accent2 2" xfId="54" xr:uid="{E5368E58-CF21-421C-9075-CCDE583833F0}"/>
    <cellStyle name="40% - Accent3" xfId="25" builtinId="39" customBuiltin="1"/>
    <cellStyle name="40% - Accent3 2" xfId="56" xr:uid="{B0A41FDD-C2C1-4693-90FD-82FBC309CF0C}"/>
    <cellStyle name="40% - Accent4" xfId="28" builtinId="43" customBuiltin="1"/>
    <cellStyle name="40% - Accent4 2" xfId="58" xr:uid="{658AD742-5E82-4216-86D4-21B275C0A421}"/>
    <cellStyle name="40% - Accent5" xfId="31" builtinId="47" customBuiltin="1"/>
    <cellStyle name="40% - Accent5 2" xfId="60" xr:uid="{3D7791F8-B222-413C-9B6A-628FD4899E2E}"/>
    <cellStyle name="40% - Accent6" xfId="34" builtinId="51" customBuiltin="1"/>
    <cellStyle name="40% - Accent6 2" xfId="62" xr:uid="{87986FE5-9D4B-4459-BE49-51FD5E75D827}"/>
    <cellStyle name="60% - Accent1 2" xfId="41" xr:uid="{B42BB924-0682-4773-9738-9A0385C4CFA7}"/>
    <cellStyle name="60% - Accent2 2" xfId="42" xr:uid="{7C802252-92AF-4B4B-B7A2-41CE1B0F4B7A}"/>
    <cellStyle name="60% - Accent3 2" xfId="43" xr:uid="{29399E35-3ABA-461D-AAA0-CF9D03320ABB}"/>
    <cellStyle name="60% - Accent4 2" xfId="44" xr:uid="{97D3443B-6797-4C61-9FD8-D98DAD2EBE5A}"/>
    <cellStyle name="60% - Accent5 2" xfId="45" xr:uid="{6171B159-3091-4E0C-B813-43284B5399EE}"/>
    <cellStyle name="60% - Accent6 2" xfId="46" xr:uid="{A33D3ECF-1DF4-451C-9C76-1FDCE0A53ABE}"/>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8" builtinId="27" customBuiltin="1"/>
    <cellStyle name="Calculation" xfId="11" builtinId="22" customBuiltin="1"/>
    <cellStyle name="Check Cell" xfId="13" builtinId="23" customBuiltin="1"/>
    <cellStyle name="Comma 2" xfId="36" xr:uid="{0B228CBA-2203-450A-B9D9-C890776EA6B3}"/>
    <cellStyle name="Comma 3" xfId="48" xr:uid="{E53E59A5-FA31-4C57-BBA6-F16B8A970148}"/>
    <cellStyle name="Currency" xfId="2" builtinId="4"/>
    <cellStyle name="Currency 2" xfId="37" xr:uid="{B41750A2-9BD8-47F2-B5DD-07ED19A83356}"/>
    <cellStyle name="Currency 3" xfId="49" xr:uid="{EA7D29D0-7031-443A-B10D-757A4BAFE6C7}"/>
    <cellStyle name="Explanatory Text" xfId="15"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9" builtinId="20" customBuiltin="1"/>
    <cellStyle name="Linked Cell" xfId="12" builtinId="24" customBuiltin="1"/>
    <cellStyle name="Neutral 2" xfId="39" xr:uid="{98737B88-7461-4E3A-B268-9125BD4695E9}"/>
    <cellStyle name="Normal" xfId="0" builtinId="0"/>
    <cellStyle name="Normal 2" xfId="35" xr:uid="{77802502-AC75-4796-B72D-6F07BC1D55D1}"/>
    <cellStyle name="Normal 3" xfId="47" xr:uid="{E9EFFC68-9498-41AB-B512-D3E246D7B660}"/>
    <cellStyle name="Note 2" xfId="40" xr:uid="{34BDB9C7-72E1-4E28-A5A0-38B277828C35}"/>
    <cellStyle name="Note 3" xfId="50" xr:uid="{A7B49BD6-04F8-4046-AAFD-D73332324C1F}"/>
    <cellStyle name="Output" xfId="10" builtinId="21" customBuiltin="1"/>
    <cellStyle name="Title 2" xfId="38" xr:uid="{BF6C2DC8-548B-4BE6-811F-DD9A860A6759}"/>
    <cellStyle name="Total" xfId="16" builtinId="25" customBuiltin="1"/>
    <cellStyle name="Warning Text" xfId="14" builtinId="11" customBuiltin="1"/>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2-2023%20CEO%20Disclosure/CE-Gifts-Benefits-Expenses-Disclosure-Workbook%201%20July%20to%2031%20Dec%202022.xlsx" TargetMode="External"/><Relationship Id="rId2" Type="http://schemas.openxmlformats.org/officeDocument/2006/relationships/externalLinkPath" Target="file:///G:\FS_Finance\Accountability%20Documents\CEO%20Disclosure\2022-2023%20CEO%20Disclosure\Recovered%20Files\CE-Gifts-Benefits-Expenses-Disclosure-Workbook%201%20July%20to%2031%20Dec%202022.xlsx" TargetMode="External"/><Relationship Id="rId1" Type="http://schemas.openxmlformats.org/officeDocument/2006/relationships/externalLinkPath" Target="/FS_Finance/Accountability%20Documents/CEO%20Disclosure/2022-2023%20CEO%20Disclosure/CE-Gifts-Benefits-Expenses-Disclosure-Workbook%201%20July%20to%2031%20Dec%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uidance for agencies"/>
      <sheetName val="Summary and sign-off"/>
      <sheetName val="Travel"/>
      <sheetName val="Hospitality"/>
      <sheetName val="All other expenses"/>
      <sheetName val="Gifts and benefits"/>
    </sheetNames>
    <sheetDataSet>
      <sheetData sheetId="0"/>
      <sheetData sheetId="1">
        <row r="48">
          <cell r="A48" t="str">
            <v>Check - there are no hidden rows with data</v>
          </cell>
        </row>
        <row r="49">
          <cell r="A49" t="str">
            <v>Error - this total includes data from 'hidden' rows</v>
          </cell>
        </row>
      </sheetData>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B61"/>
  <sheetViews>
    <sheetView zoomScaleNormal="100" workbookViewId="0"/>
  </sheetViews>
  <sheetFormatPr defaultColWidth="0" defaultRowHeight="14.25" zeroHeight="1" x14ac:dyDescent="0.2"/>
  <cols>
    <col min="1" max="1" width="219.28515625" style="41" customWidth="1"/>
    <col min="2" max="2" width="33.28515625" style="40" customWidth="1"/>
    <col min="3" max="16384" width="8.7109375" hidden="1"/>
  </cols>
  <sheetData>
    <row r="1" spans="1:2" ht="23.25" customHeight="1" x14ac:dyDescent="0.2">
      <c r="A1" s="39" t="s">
        <v>0</v>
      </c>
    </row>
    <row r="2" spans="1:2" ht="33" customHeight="1" x14ac:dyDescent="0.2">
      <c r="A2" s="95" t="s">
        <v>1</v>
      </c>
    </row>
    <row r="3" spans="1:2" ht="17.25" customHeight="1" x14ac:dyDescent="0.2"/>
    <row r="4" spans="1:2" ht="23.25" customHeight="1" x14ac:dyDescent="0.2">
      <c r="A4" s="115" t="s">
        <v>2</v>
      </c>
    </row>
    <row r="5" spans="1:2" ht="17.25" customHeight="1" x14ac:dyDescent="0.2"/>
    <row r="6" spans="1:2" ht="23.25" customHeight="1" x14ac:dyDescent="0.2">
      <c r="A6" s="42" t="s">
        <v>3</v>
      </c>
    </row>
    <row r="7" spans="1:2" ht="17.25" customHeight="1" x14ac:dyDescent="0.2">
      <c r="A7" s="43" t="s">
        <v>4</v>
      </c>
    </row>
    <row r="8" spans="1:2" ht="17.25" customHeight="1" x14ac:dyDescent="0.2">
      <c r="A8" s="43" t="s">
        <v>5</v>
      </c>
    </row>
    <row r="9" spans="1:2" ht="17.25" customHeight="1" x14ac:dyDescent="0.2">
      <c r="A9" s="43"/>
    </row>
    <row r="10" spans="1:2" ht="23.25" customHeight="1" x14ac:dyDescent="0.2">
      <c r="A10" s="42" t="s">
        <v>6</v>
      </c>
      <c r="B10" s="70" t="s">
        <v>7</v>
      </c>
    </row>
    <row r="11" spans="1:2" ht="17.25" customHeight="1" x14ac:dyDescent="0.2">
      <c r="A11" s="44" t="s">
        <v>8</v>
      </c>
    </row>
    <row r="12" spans="1:2" ht="17.25" customHeight="1" x14ac:dyDescent="0.2">
      <c r="A12" s="43" t="s">
        <v>9</v>
      </c>
    </row>
    <row r="13" spans="1:2" ht="17.25" customHeight="1" x14ac:dyDescent="0.2">
      <c r="A13" s="43" t="s">
        <v>10</v>
      </c>
    </row>
    <row r="14" spans="1:2" ht="17.25" customHeight="1" x14ac:dyDescent="0.2">
      <c r="A14" s="45" t="s">
        <v>11</v>
      </c>
    </row>
    <row r="15" spans="1:2" ht="17.25" customHeight="1" x14ac:dyDescent="0.2">
      <c r="A15" s="43" t="s">
        <v>12</v>
      </c>
    </row>
    <row r="16" spans="1:2" ht="17.25" customHeight="1" x14ac:dyDescent="0.2">
      <c r="A16" s="43"/>
    </row>
    <row r="17" spans="1:1" ht="23.25" customHeight="1" x14ac:dyDescent="0.2">
      <c r="A17" s="42" t="s">
        <v>13</v>
      </c>
    </row>
    <row r="18" spans="1:1" ht="17.25" customHeight="1" x14ac:dyDescent="0.2">
      <c r="A18" s="45" t="s">
        <v>14</v>
      </c>
    </row>
    <row r="19" spans="1:1" ht="17.25" customHeight="1" x14ac:dyDescent="0.2">
      <c r="A19" s="45" t="s">
        <v>15</v>
      </c>
    </row>
    <row r="20" spans="1:1" ht="17.25" customHeight="1" x14ac:dyDescent="0.2">
      <c r="A20" s="66" t="s">
        <v>16</v>
      </c>
    </row>
    <row r="21" spans="1:1" ht="17.25" customHeight="1" x14ac:dyDescent="0.2">
      <c r="A21" s="46"/>
    </row>
    <row r="22" spans="1:1" ht="23.25" customHeight="1" x14ac:dyDescent="0.2">
      <c r="A22" s="42" t="s">
        <v>17</v>
      </c>
    </row>
    <row r="23" spans="1:1" ht="17.25" customHeight="1" x14ac:dyDescent="0.2">
      <c r="A23" s="46" t="s">
        <v>18</v>
      </c>
    </row>
    <row r="24" spans="1:1" ht="17.25" customHeight="1" x14ac:dyDescent="0.2">
      <c r="A24" s="46"/>
    </row>
    <row r="25" spans="1:1" ht="23.25" customHeight="1" x14ac:dyDescent="0.2">
      <c r="A25" s="42" t="s">
        <v>19</v>
      </c>
    </row>
    <row r="26" spans="1:1" ht="17.25" customHeight="1" x14ac:dyDescent="0.2">
      <c r="A26" s="47" t="s">
        <v>20</v>
      </c>
    </row>
    <row r="27" spans="1:1" ht="32.25" customHeight="1" x14ac:dyDescent="0.2">
      <c r="A27" s="45" t="s">
        <v>21</v>
      </c>
    </row>
    <row r="28" spans="1:1" ht="17.25" customHeight="1" x14ac:dyDescent="0.2">
      <c r="A28" s="47" t="s">
        <v>22</v>
      </c>
    </row>
    <row r="29" spans="1:1" ht="32.25" customHeight="1" x14ac:dyDescent="0.2">
      <c r="A29" s="45" t="s">
        <v>23</v>
      </c>
    </row>
    <row r="30" spans="1:1" ht="17.25" customHeight="1" x14ac:dyDescent="0.2">
      <c r="A30" s="47" t="s">
        <v>24</v>
      </c>
    </row>
    <row r="31" spans="1:1" ht="17.25" customHeight="1" x14ac:dyDescent="0.2">
      <c r="A31" s="45" t="s">
        <v>25</v>
      </c>
    </row>
    <row r="32" spans="1:1" ht="17.25" customHeight="1" x14ac:dyDescent="0.2">
      <c r="A32" s="47" t="s">
        <v>26</v>
      </c>
    </row>
    <row r="33" spans="1:1" ht="32.25" customHeight="1" x14ac:dyDescent="0.2">
      <c r="A33" s="45" t="s">
        <v>27</v>
      </c>
    </row>
    <row r="34" spans="1:1" ht="32.25" customHeight="1" x14ac:dyDescent="0.2">
      <c r="A34" s="44" t="s">
        <v>28</v>
      </c>
    </row>
    <row r="35" spans="1:1" ht="17.25" customHeight="1" x14ac:dyDescent="0.2">
      <c r="A35" s="47" t="s">
        <v>29</v>
      </c>
    </row>
    <row r="36" spans="1:1" ht="32.25" customHeight="1" x14ac:dyDescent="0.2">
      <c r="A36" s="45" t="s">
        <v>30</v>
      </c>
    </row>
    <row r="37" spans="1:1" ht="32.25" customHeight="1" x14ac:dyDescent="0.2">
      <c r="A37" s="45" t="s">
        <v>31</v>
      </c>
    </row>
    <row r="38" spans="1:1" ht="32.25" customHeight="1" x14ac:dyDescent="0.2">
      <c r="A38" s="45" t="s">
        <v>32</v>
      </c>
    </row>
    <row r="39" spans="1:1" ht="17.25" customHeight="1" x14ac:dyDescent="0.2">
      <c r="A39" s="44"/>
    </row>
    <row r="40" spans="1:1" ht="22.5" customHeight="1" x14ac:dyDescent="0.2">
      <c r="A40" s="42" t="s">
        <v>33</v>
      </c>
    </row>
    <row r="41" spans="1:1" ht="17.25" customHeight="1" x14ac:dyDescent="0.2">
      <c r="A41" s="51" t="s">
        <v>34</v>
      </c>
    </row>
    <row r="42" spans="1:1" ht="17.25" customHeight="1" x14ac:dyDescent="0.2">
      <c r="A42" s="48" t="s">
        <v>35</v>
      </c>
    </row>
    <row r="43" spans="1:1" ht="17.25" customHeight="1" x14ac:dyDescent="0.2">
      <c r="A43" s="46" t="s">
        <v>36</v>
      </c>
    </row>
    <row r="44" spans="1:1" ht="32.25" customHeight="1" x14ac:dyDescent="0.2">
      <c r="A44" s="46" t="s">
        <v>37</v>
      </c>
    </row>
    <row r="45" spans="1:1" ht="32.25" customHeight="1" x14ac:dyDescent="0.2">
      <c r="A45" s="46" t="s">
        <v>38</v>
      </c>
    </row>
    <row r="46" spans="1:1" ht="17.25" customHeight="1" x14ac:dyDescent="0.2">
      <c r="A46" s="49" t="s">
        <v>39</v>
      </c>
    </row>
    <row r="47" spans="1:1" ht="32.25" customHeight="1" x14ac:dyDescent="0.2">
      <c r="A47" s="45" t="s">
        <v>40</v>
      </c>
    </row>
    <row r="48" spans="1:1" ht="32.25" customHeight="1" x14ac:dyDescent="0.2">
      <c r="A48" s="45" t="s">
        <v>41</v>
      </c>
    </row>
    <row r="49" spans="1:1" ht="32.25" customHeight="1" x14ac:dyDescent="0.2">
      <c r="A49" s="46" t="s">
        <v>42</v>
      </c>
    </row>
    <row r="50" spans="1:1" ht="17.25" customHeight="1" x14ac:dyDescent="0.2">
      <c r="A50" s="46" t="s">
        <v>43</v>
      </c>
    </row>
    <row r="51" spans="1:1" ht="17.25" customHeight="1" x14ac:dyDescent="0.2">
      <c r="A51" s="46" t="s">
        <v>44</v>
      </c>
    </row>
    <row r="52" spans="1:1" ht="17.25" customHeight="1" x14ac:dyDescent="0.2">
      <c r="A52" s="46"/>
    </row>
    <row r="53" spans="1:1" ht="22.5" customHeight="1" x14ac:dyDescent="0.2">
      <c r="A53" s="42" t="s">
        <v>45</v>
      </c>
    </row>
    <row r="54" spans="1:1" ht="32.25" customHeight="1" x14ac:dyDescent="0.2">
      <c r="A54" s="105" t="s">
        <v>46</v>
      </c>
    </row>
    <row r="55" spans="1:1" ht="17.25" customHeight="1" x14ac:dyDescent="0.2">
      <c r="A55" s="50" t="s">
        <v>47</v>
      </c>
    </row>
    <row r="56" spans="1:1" ht="17.25" customHeight="1" x14ac:dyDescent="0.2">
      <c r="A56" s="51" t="s">
        <v>48</v>
      </c>
    </row>
    <row r="57" spans="1:1" ht="17.25" customHeight="1" x14ac:dyDescent="0.2">
      <c r="A57" s="66" t="s">
        <v>49</v>
      </c>
    </row>
    <row r="58" spans="1:1" ht="17.25" customHeight="1" x14ac:dyDescent="0.2">
      <c r="A58" s="52" t="s">
        <v>50</v>
      </c>
    </row>
    <row r="59" spans="1:1" x14ac:dyDescent="0.2"/>
    <row r="61" spans="1:1" hidden="1" x14ac:dyDescent="0.2">
      <c r="A61" s="53"/>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57" r:id="rId6" display="They are posted on agency websites and linked to www.data.govt.nz. See: https://www.data.govt.nz/toolkit/how-do-i-add-or-update-our-chief-executive-expenses/" xr:uid="{00000000-0004-0000-0000-000007000000}"/>
    <hyperlink ref="A54" r:id="rId7" display="http://www.ssc.govt.nz/assets/Legacy/resources/Chief-Executive-Expense-Disclosure-Guide.pdf" xr:uid="{89B2B789-A49C-4A7B-AED1-AE94DC38F213}"/>
    <hyperlink ref="A2" r:id="rId8" display="http://www.ssc.govt.nz/assets/Legacy/resources/Chief-Executive-Expense-Disclosure-Guide.pdf" xr:uid="{00000000-0004-0000-0000-000005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39997558519241921"/>
    <pageSetUpPr fitToPage="1"/>
  </sheetPr>
  <dimension ref="A1:K61"/>
  <sheetViews>
    <sheetView tabSelected="1" zoomScaleNormal="100" workbookViewId="0">
      <selection activeCell="B13" sqref="B13"/>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56" t="s">
        <v>51</v>
      </c>
      <c r="B1" s="156"/>
      <c r="C1" s="156"/>
      <c r="D1" s="156"/>
      <c r="E1" s="156"/>
      <c r="F1" s="156"/>
      <c r="G1" s="17"/>
      <c r="H1" s="17"/>
      <c r="I1" s="17"/>
      <c r="J1" s="17"/>
      <c r="K1" s="17"/>
    </row>
    <row r="2" spans="1:11" ht="21" customHeight="1" x14ac:dyDescent="0.2">
      <c r="A2" s="3" t="s">
        <v>52</v>
      </c>
      <c r="B2" s="157" t="s">
        <v>169</v>
      </c>
      <c r="C2" s="157"/>
      <c r="D2" s="157"/>
      <c r="E2" s="157"/>
      <c r="F2" s="157"/>
      <c r="G2" s="17"/>
      <c r="H2" s="17"/>
      <c r="I2" s="17"/>
      <c r="J2" s="17"/>
      <c r="K2" s="17"/>
    </row>
    <row r="3" spans="1:11" ht="21" customHeight="1" x14ac:dyDescent="0.2">
      <c r="A3" s="3" t="s">
        <v>53</v>
      </c>
      <c r="B3" s="157" t="s">
        <v>170</v>
      </c>
      <c r="C3" s="157"/>
      <c r="D3" s="157"/>
      <c r="E3" s="157"/>
      <c r="F3" s="157"/>
      <c r="G3" s="17"/>
      <c r="H3" s="17"/>
      <c r="I3" s="17"/>
      <c r="J3" s="17"/>
      <c r="K3" s="17"/>
    </row>
    <row r="4" spans="1:11" ht="21" customHeight="1" x14ac:dyDescent="0.2">
      <c r="A4" s="3" t="s">
        <v>54</v>
      </c>
      <c r="B4" s="158">
        <v>45839</v>
      </c>
      <c r="C4" s="158"/>
      <c r="D4" s="158"/>
      <c r="E4" s="158"/>
      <c r="F4" s="158"/>
      <c r="G4" s="17"/>
      <c r="H4" s="17"/>
      <c r="I4" s="17"/>
      <c r="J4" s="17"/>
      <c r="K4" s="17"/>
    </row>
    <row r="5" spans="1:11" ht="21" customHeight="1" x14ac:dyDescent="0.2">
      <c r="A5" s="3" t="s">
        <v>55</v>
      </c>
      <c r="B5" s="158">
        <v>46022</v>
      </c>
      <c r="C5" s="158"/>
      <c r="D5" s="158"/>
      <c r="E5" s="158"/>
      <c r="F5" s="158"/>
      <c r="G5" s="17"/>
      <c r="H5" s="17"/>
      <c r="I5" s="17"/>
      <c r="J5" s="17"/>
      <c r="K5" s="17"/>
    </row>
    <row r="6" spans="1:11" ht="21" customHeight="1" x14ac:dyDescent="0.2">
      <c r="A6" s="3" t="s">
        <v>56</v>
      </c>
      <c r="B6" s="155" t="str">
        <f>IF(AND(Travel!B7&lt;&gt;A30,Hospitality!B7&lt;&gt;A30,'All other expenses'!B7&lt;&gt;A30,'Gifts and benefits'!B7&lt;&gt;A30),A31,IF(AND(Travel!B7=A30,Hospitality!B7=A30,'All other expenses'!B7=A30,'Gifts and benefits'!B7=A30),A33,A32))</f>
        <v>Data and totals checked on all sheets</v>
      </c>
      <c r="C6" s="155"/>
      <c r="D6" s="155"/>
      <c r="E6" s="155"/>
      <c r="F6" s="155"/>
      <c r="G6" s="23"/>
      <c r="H6" s="17"/>
      <c r="I6" s="17"/>
      <c r="J6" s="17"/>
      <c r="K6" s="17"/>
    </row>
    <row r="7" spans="1:11" ht="21" customHeight="1" x14ac:dyDescent="0.2">
      <c r="A7" s="3" t="s">
        <v>57</v>
      </c>
      <c r="B7" s="154" t="s">
        <v>89</v>
      </c>
      <c r="C7" s="154"/>
      <c r="D7" s="154"/>
      <c r="E7" s="154"/>
      <c r="F7" s="154"/>
      <c r="G7" s="23"/>
      <c r="H7" s="17"/>
      <c r="I7" s="17"/>
      <c r="J7" s="17"/>
      <c r="K7" s="17"/>
    </row>
    <row r="8" spans="1:11" ht="21" customHeight="1" x14ac:dyDescent="0.2">
      <c r="A8" s="3" t="s">
        <v>59</v>
      </c>
      <c r="B8" s="154" t="s">
        <v>171</v>
      </c>
      <c r="C8" s="154"/>
      <c r="D8" s="154"/>
      <c r="E8" s="154"/>
      <c r="F8" s="154"/>
      <c r="G8" s="23"/>
      <c r="H8" s="17"/>
      <c r="I8" s="17"/>
      <c r="J8" s="17"/>
      <c r="K8" s="17"/>
    </row>
    <row r="9" spans="1:11" ht="66.75" customHeight="1" x14ac:dyDescent="0.2">
      <c r="A9" s="153" t="s">
        <v>60</v>
      </c>
      <c r="B9" s="153"/>
      <c r="C9" s="153"/>
      <c r="D9" s="153"/>
      <c r="E9" s="153"/>
      <c r="F9" s="153"/>
      <c r="G9" s="23"/>
      <c r="H9" s="17"/>
      <c r="I9" s="17"/>
      <c r="J9" s="17"/>
      <c r="K9" s="17"/>
    </row>
    <row r="10" spans="1:11" s="94" customFormat="1" ht="36" customHeight="1" x14ac:dyDescent="0.2">
      <c r="A10" s="88" t="s">
        <v>61</v>
      </c>
      <c r="B10" s="89" t="s">
        <v>62</v>
      </c>
      <c r="C10" s="89" t="s">
        <v>63</v>
      </c>
      <c r="D10" s="90"/>
      <c r="E10" s="91" t="s">
        <v>29</v>
      </c>
      <c r="F10" s="92" t="s">
        <v>64</v>
      </c>
      <c r="G10" s="93"/>
      <c r="H10" s="93"/>
      <c r="I10" s="93"/>
      <c r="J10" s="93"/>
      <c r="K10" s="93"/>
    </row>
    <row r="11" spans="1:11" ht="27.75" customHeight="1" x14ac:dyDescent="0.2">
      <c r="A11" s="8" t="s">
        <v>65</v>
      </c>
      <c r="B11" s="60">
        <f>B15+B16+B17</f>
        <v>11834.129999999997</v>
      </c>
      <c r="C11" s="67" t="str">
        <f>IF(Travel!B6="",A34,Travel!B6)</f>
        <v>Figures include GST (where applicable)</v>
      </c>
      <c r="D11" s="6"/>
      <c r="E11" s="8" t="s">
        <v>66</v>
      </c>
      <c r="F11" s="33">
        <f>'Gifts and benefits'!C25</f>
        <v>0</v>
      </c>
      <c r="G11" s="29"/>
      <c r="H11" s="29"/>
      <c r="I11" s="29"/>
      <c r="J11" s="29"/>
      <c r="K11" s="29"/>
    </row>
    <row r="12" spans="1:11" ht="27.75" customHeight="1" x14ac:dyDescent="0.2">
      <c r="A12" s="8" t="s">
        <v>24</v>
      </c>
      <c r="B12" s="60">
        <f>Hospitality!B62</f>
        <v>0</v>
      </c>
      <c r="C12" s="67" t="str">
        <f>IF(Hospitality!B6="",A34,Hospitality!B6)</f>
        <v>Figures include GST (where applicable)</v>
      </c>
      <c r="D12" s="6"/>
      <c r="E12" s="8" t="s">
        <v>67</v>
      </c>
      <c r="F12" s="33">
        <f>'Gifts and benefits'!C26</f>
        <v>0</v>
      </c>
      <c r="G12" s="29"/>
      <c r="H12" s="29"/>
      <c r="I12" s="29"/>
      <c r="J12" s="29"/>
      <c r="K12" s="29"/>
    </row>
    <row r="13" spans="1:11" ht="27.75" customHeight="1" x14ac:dyDescent="0.2">
      <c r="A13" s="8" t="s">
        <v>68</v>
      </c>
      <c r="B13" s="60">
        <f>'All other expenses'!B27</f>
        <v>1162.3219999999999</v>
      </c>
      <c r="C13" s="67" t="str">
        <f>IF('All other expenses'!B6="",A34,'All other expenses'!B6)</f>
        <v>Figures include GST (where applicable)</v>
      </c>
      <c r="D13" s="6"/>
      <c r="E13" s="8" t="s">
        <v>69</v>
      </c>
      <c r="F13" s="33">
        <f>'Gifts and benefits'!C27</f>
        <v>0</v>
      </c>
      <c r="G13" s="17"/>
      <c r="H13" s="17"/>
      <c r="I13" s="17"/>
      <c r="J13" s="17"/>
      <c r="K13" s="17"/>
    </row>
    <row r="14" spans="1:11" ht="12.75" customHeight="1" x14ac:dyDescent="0.2">
      <c r="A14" s="7"/>
      <c r="B14" s="61"/>
      <c r="C14" s="68"/>
      <c r="D14" s="34"/>
      <c r="E14" s="6"/>
      <c r="F14" s="35"/>
      <c r="G14" s="17"/>
      <c r="H14" s="17"/>
      <c r="I14" s="17"/>
      <c r="J14" s="17"/>
      <c r="K14" s="17"/>
    </row>
    <row r="15" spans="1:11" ht="27.75" customHeight="1" x14ac:dyDescent="0.2">
      <c r="A15" s="9" t="s">
        <v>70</v>
      </c>
      <c r="B15" s="62">
        <f>Travel!B24</f>
        <v>3429.91</v>
      </c>
      <c r="C15" s="69" t="str">
        <f>C11</f>
        <v>Figures include GST (where applicable)</v>
      </c>
      <c r="D15" s="6"/>
      <c r="E15" s="6"/>
      <c r="F15" s="35"/>
      <c r="G15" s="17"/>
      <c r="H15" s="17"/>
      <c r="I15" s="17"/>
      <c r="J15" s="17"/>
      <c r="K15" s="17"/>
    </row>
    <row r="16" spans="1:11" ht="27.75" customHeight="1" x14ac:dyDescent="0.2">
      <c r="A16" s="9" t="s">
        <v>71</v>
      </c>
      <c r="B16" s="62">
        <f>Travel!B140</f>
        <v>8404.2199999999975</v>
      </c>
      <c r="C16" s="69" t="str">
        <f>C11</f>
        <v>Figures include GST (where applicable)</v>
      </c>
      <c r="D16" s="36"/>
      <c r="E16" s="6"/>
      <c r="F16" s="37"/>
      <c r="G16" s="17"/>
      <c r="H16" s="17"/>
      <c r="I16" s="17"/>
      <c r="J16" s="17"/>
      <c r="K16" s="17"/>
    </row>
    <row r="17" spans="1:11" ht="27.75" customHeight="1" x14ac:dyDescent="0.2">
      <c r="A17" s="9" t="s">
        <v>72</v>
      </c>
      <c r="B17" s="62">
        <f>Travel!B165</f>
        <v>0</v>
      </c>
      <c r="C17" s="69" t="str">
        <f>C11</f>
        <v>Figures include GST (where applicable)</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73</v>
      </c>
      <c r="B19" s="19"/>
      <c r="C19" s="17"/>
      <c r="D19" s="17"/>
      <c r="E19" s="17"/>
      <c r="F19" s="17"/>
      <c r="G19" s="17"/>
      <c r="H19" s="17"/>
      <c r="I19" s="17"/>
      <c r="J19" s="17"/>
      <c r="K19" s="17"/>
    </row>
    <row r="20" spans="1:11" x14ac:dyDescent="0.2">
      <c r="A20" s="20" t="s">
        <v>74</v>
      </c>
      <c r="D20" s="17"/>
      <c r="E20" s="17"/>
      <c r="F20" s="17"/>
      <c r="G20" s="17"/>
      <c r="H20" s="17"/>
      <c r="I20" s="17"/>
      <c r="J20" s="17"/>
      <c r="K20" s="17"/>
    </row>
    <row r="21" spans="1:11" ht="12.6" customHeight="1" x14ac:dyDescent="0.2">
      <c r="A21" s="20" t="s">
        <v>75</v>
      </c>
      <c r="D21" s="17"/>
      <c r="E21" s="17"/>
      <c r="F21" s="17"/>
      <c r="G21" s="17"/>
      <c r="H21" s="17"/>
      <c r="I21" s="17"/>
      <c r="J21" s="17"/>
      <c r="K21" s="17"/>
    </row>
    <row r="22" spans="1:11" ht="12.6" customHeight="1" x14ac:dyDescent="0.2">
      <c r="A22" s="20" t="s">
        <v>76</v>
      </c>
      <c r="D22" s="17"/>
      <c r="E22" s="17"/>
      <c r="F22" s="17"/>
      <c r="G22" s="17"/>
      <c r="H22" s="17"/>
      <c r="I22" s="17"/>
      <c r="J22" s="17"/>
      <c r="K22" s="17"/>
    </row>
    <row r="23" spans="1:11" ht="12.6" customHeight="1" x14ac:dyDescent="0.2">
      <c r="A23" s="20" t="s">
        <v>77</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78</v>
      </c>
      <c r="B25" s="13"/>
      <c r="C25" s="13"/>
      <c r="D25" s="13"/>
      <c r="E25" s="13"/>
      <c r="F25" s="13"/>
      <c r="G25" s="17"/>
      <c r="H25" s="17"/>
      <c r="I25" s="17"/>
      <c r="J25" s="17"/>
      <c r="K25" s="17"/>
    </row>
    <row r="26" spans="1:11" ht="12.75" hidden="1" customHeight="1" x14ac:dyDescent="0.2">
      <c r="A26" s="11" t="s">
        <v>79</v>
      </c>
      <c r="B26" s="4"/>
      <c r="C26" s="4"/>
      <c r="D26" s="11"/>
      <c r="E26" s="11"/>
      <c r="F26" s="11"/>
      <c r="G26" s="17"/>
      <c r="H26" s="17"/>
      <c r="I26" s="17"/>
      <c r="J26" s="17"/>
      <c r="K26" s="17"/>
    </row>
    <row r="27" spans="1:11" hidden="1" x14ac:dyDescent="0.2">
      <c r="A27" s="10" t="s">
        <v>80</v>
      </c>
      <c r="B27" s="10"/>
      <c r="C27" s="10"/>
      <c r="D27" s="10"/>
      <c r="E27" s="10"/>
      <c r="F27" s="10"/>
      <c r="G27" s="17"/>
      <c r="H27" s="17"/>
      <c r="I27" s="17"/>
      <c r="J27" s="17"/>
      <c r="K27" s="17"/>
    </row>
    <row r="28" spans="1:11" hidden="1" x14ac:dyDescent="0.2">
      <c r="A28" s="10" t="s">
        <v>81</v>
      </c>
      <c r="B28" s="10"/>
      <c r="C28" s="10"/>
      <c r="D28" s="10"/>
      <c r="E28" s="10"/>
      <c r="F28" s="10"/>
      <c r="G28" s="17"/>
      <c r="H28" s="17"/>
      <c r="I28" s="17"/>
      <c r="J28" s="17"/>
      <c r="K28" s="17"/>
    </row>
    <row r="29" spans="1:11" hidden="1" x14ac:dyDescent="0.2">
      <c r="A29" s="11" t="s">
        <v>82</v>
      </c>
      <c r="B29" s="11"/>
      <c r="C29" s="11"/>
      <c r="D29" s="11"/>
      <c r="E29" s="11"/>
      <c r="F29" s="11"/>
      <c r="G29" s="17"/>
      <c r="H29" s="17"/>
      <c r="I29" s="17"/>
      <c r="J29" s="17"/>
      <c r="K29" s="17"/>
    </row>
    <row r="30" spans="1:11" hidden="1" x14ac:dyDescent="0.2">
      <c r="A30" s="11" t="s">
        <v>83</v>
      </c>
      <c r="B30" s="11"/>
      <c r="C30" s="11"/>
      <c r="D30" s="11"/>
      <c r="E30" s="11"/>
      <c r="F30" s="11"/>
      <c r="G30" s="17"/>
      <c r="H30" s="17"/>
      <c r="I30" s="17"/>
      <c r="J30" s="17"/>
      <c r="K30" s="17"/>
    </row>
    <row r="31" spans="1:11" hidden="1" x14ac:dyDescent="0.2">
      <c r="A31" s="10" t="s">
        <v>84</v>
      </c>
      <c r="B31" s="10"/>
      <c r="C31" s="10"/>
      <c r="D31" s="10"/>
      <c r="E31" s="10"/>
      <c r="F31" s="10"/>
      <c r="G31" s="17"/>
      <c r="H31" s="17"/>
      <c r="I31" s="17"/>
      <c r="J31" s="17"/>
      <c r="K31" s="17"/>
    </row>
    <row r="32" spans="1:11" hidden="1" x14ac:dyDescent="0.2">
      <c r="A32" s="10" t="s">
        <v>85</v>
      </c>
      <c r="B32" s="10"/>
      <c r="C32" s="10"/>
      <c r="D32" s="10"/>
      <c r="E32" s="10"/>
      <c r="F32" s="10"/>
      <c r="G32" s="17"/>
      <c r="H32" s="17"/>
      <c r="I32" s="17"/>
      <c r="J32" s="17"/>
      <c r="K32" s="17"/>
    </row>
    <row r="33" spans="1:11" hidden="1" x14ac:dyDescent="0.2">
      <c r="A33" s="10" t="s">
        <v>86</v>
      </c>
      <c r="B33" s="10"/>
      <c r="C33" s="10"/>
      <c r="D33" s="10"/>
      <c r="E33" s="10"/>
      <c r="F33" s="10"/>
      <c r="G33" s="17"/>
      <c r="H33" s="17"/>
      <c r="I33" s="17"/>
      <c r="J33" s="17"/>
      <c r="K33" s="17"/>
    </row>
    <row r="34" spans="1:11" hidden="1" x14ac:dyDescent="0.2">
      <c r="A34" s="11" t="s">
        <v>87</v>
      </c>
      <c r="B34" s="11"/>
      <c r="C34" s="11"/>
      <c r="D34" s="11"/>
      <c r="E34" s="11"/>
      <c r="F34" s="11"/>
      <c r="G34" s="17"/>
      <c r="H34" s="17"/>
      <c r="I34" s="17"/>
      <c r="J34" s="17"/>
      <c r="K34" s="17"/>
    </row>
    <row r="35" spans="1:11" hidden="1" x14ac:dyDescent="0.2">
      <c r="A35" s="11" t="s">
        <v>88</v>
      </c>
      <c r="B35" s="11"/>
      <c r="C35" s="11"/>
      <c r="D35" s="11"/>
      <c r="E35" s="11"/>
      <c r="F35" s="11"/>
      <c r="G35" s="17"/>
      <c r="H35" s="17"/>
      <c r="I35" s="17"/>
      <c r="J35" s="17"/>
      <c r="K35" s="17"/>
    </row>
    <row r="36" spans="1:11" hidden="1" x14ac:dyDescent="0.2">
      <c r="A36" s="10" t="s">
        <v>58</v>
      </c>
      <c r="B36" s="64"/>
      <c r="C36" s="64"/>
      <c r="D36" s="64"/>
      <c r="E36" s="64"/>
      <c r="F36" s="64"/>
      <c r="G36" s="17"/>
      <c r="H36" s="17"/>
      <c r="I36" s="17"/>
      <c r="J36" s="17"/>
      <c r="K36" s="17"/>
    </row>
    <row r="37" spans="1:11" hidden="1" x14ac:dyDescent="0.2">
      <c r="A37" s="10" t="s">
        <v>89</v>
      </c>
      <c r="B37" s="64"/>
      <c r="C37" s="64"/>
      <c r="D37" s="64"/>
      <c r="E37" s="64"/>
      <c r="F37" s="64"/>
      <c r="G37" s="17"/>
      <c r="H37" s="17"/>
      <c r="I37" s="17"/>
      <c r="J37" s="17"/>
      <c r="K37" s="17"/>
    </row>
    <row r="38" spans="1:11" hidden="1" x14ac:dyDescent="0.2">
      <c r="A38" s="10" t="s">
        <v>167</v>
      </c>
      <c r="B38" s="64"/>
      <c r="C38" s="64"/>
      <c r="D38" s="64"/>
      <c r="E38" s="64"/>
      <c r="F38" s="64"/>
      <c r="G38" s="17"/>
      <c r="H38" s="17"/>
      <c r="I38" s="17"/>
      <c r="J38" s="17"/>
      <c r="K38" s="17"/>
    </row>
    <row r="39" spans="1:11" hidden="1" x14ac:dyDescent="0.2">
      <c r="A39" s="11" t="s">
        <v>90</v>
      </c>
      <c r="B39" s="4"/>
      <c r="C39" s="4"/>
      <c r="D39" s="4"/>
      <c r="E39" s="4"/>
      <c r="F39" s="4"/>
      <c r="G39" s="17"/>
      <c r="H39" s="17"/>
      <c r="I39" s="17"/>
      <c r="J39" s="17"/>
      <c r="K39" s="17"/>
    </row>
    <row r="40" spans="1:11" hidden="1" x14ac:dyDescent="0.2">
      <c r="A40" s="4" t="s">
        <v>91</v>
      </c>
      <c r="B40" s="4"/>
      <c r="C40" s="4"/>
      <c r="D40" s="4"/>
      <c r="E40" s="4"/>
      <c r="F40" s="4"/>
      <c r="G40" s="17"/>
      <c r="H40" s="17"/>
      <c r="I40" s="17"/>
      <c r="J40" s="17"/>
      <c r="K40" s="17"/>
    </row>
    <row r="41" spans="1:11" hidden="1" x14ac:dyDescent="0.2">
      <c r="A41" s="4" t="s">
        <v>92</v>
      </c>
      <c r="B41" s="4"/>
      <c r="C41" s="4"/>
      <c r="D41" s="4"/>
      <c r="E41" s="4"/>
      <c r="F41" s="4"/>
      <c r="G41" s="17"/>
      <c r="H41" s="17"/>
      <c r="I41" s="17"/>
      <c r="J41" s="17"/>
      <c r="K41" s="17"/>
    </row>
    <row r="42" spans="1:11" hidden="1" x14ac:dyDescent="0.2">
      <c r="A42" s="4" t="s">
        <v>93</v>
      </c>
      <c r="B42" s="4"/>
      <c r="C42" s="4"/>
      <c r="D42" s="4"/>
      <c r="E42" s="4"/>
      <c r="F42" s="4"/>
      <c r="G42" s="17"/>
      <c r="H42" s="17"/>
      <c r="I42" s="17"/>
      <c r="J42" s="17"/>
      <c r="K42" s="17"/>
    </row>
    <row r="43" spans="1:11" hidden="1" x14ac:dyDescent="0.2">
      <c r="A43" s="4" t="s">
        <v>94</v>
      </c>
      <c r="B43" s="4"/>
      <c r="C43" s="4"/>
      <c r="D43" s="4"/>
      <c r="E43" s="4"/>
      <c r="F43" s="4"/>
      <c r="G43" s="17"/>
      <c r="H43" s="17"/>
      <c r="I43" s="17"/>
      <c r="J43" s="17"/>
      <c r="K43" s="17"/>
    </row>
    <row r="44" spans="1:11" hidden="1" x14ac:dyDescent="0.2">
      <c r="A44" s="4" t="s">
        <v>95</v>
      </c>
      <c r="B44" s="4"/>
      <c r="C44" s="4"/>
      <c r="D44" s="4"/>
      <c r="E44" s="4"/>
      <c r="F44" s="4"/>
      <c r="G44" s="17"/>
      <c r="H44" s="17"/>
      <c r="I44" s="17"/>
      <c r="J44" s="17"/>
      <c r="K44" s="17"/>
    </row>
    <row r="45" spans="1:11" hidden="1" x14ac:dyDescent="0.2">
      <c r="A45" s="65" t="s">
        <v>96</v>
      </c>
      <c r="B45" s="64"/>
      <c r="C45" s="64"/>
      <c r="D45" s="64"/>
      <c r="E45" s="64"/>
      <c r="F45" s="64"/>
      <c r="G45" s="17"/>
      <c r="H45" s="17"/>
      <c r="I45" s="17"/>
      <c r="J45" s="17"/>
      <c r="K45" s="17"/>
    </row>
    <row r="46" spans="1:11" hidden="1" x14ac:dyDescent="0.2">
      <c r="A46" s="64" t="s">
        <v>97</v>
      </c>
      <c r="B46" s="64"/>
      <c r="C46" s="64"/>
      <c r="D46" s="64"/>
      <c r="E46" s="64"/>
      <c r="F46" s="64"/>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2" t="s">
        <v>98</v>
      </c>
      <c r="B48" s="64"/>
      <c r="C48" s="64"/>
      <c r="D48" s="64"/>
      <c r="E48" s="64"/>
      <c r="F48" s="64"/>
      <c r="G48" s="17"/>
      <c r="H48" s="17"/>
      <c r="I48" s="17"/>
      <c r="J48" s="17"/>
      <c r="K48" s="17"/>
    </row>
    <row r="49" spans="1:11" ht="25.5" hidden="1" x14ac:dyDescent="0.2">
      <c r="A49" s="82" t="s">
        <v>99</v>
      </c>
      <c r="B49" s="64"/>
      <c r="C49" s="64"/>
      <c r="D49" s="64"/>
      <c r="E49" s="64"/>
      <c r="F49" s="64"/>
      <c r="G49" s="17"/>
      <c r="H49" s="17"/>
      <c r="I49" s="17"/>
      <c r="J49" s="17"/>
      <c r="K49" s="17"/>
    </row>
    <row r="50" spans="1:11" ht="25.5" hidden="1" x14ac:dyDescent="0.2">
      <c r="A50" s="83" t="s">
        <v>100</v>
      </c>
      <c r="B50" s="4"/>
      <c r="C50" s="4"/>
      <c r="D50" s="4"/>
      <c r="E50" s="4"/>
      <c r="F50" s="4"/>
      <c r="G50" s="17"/>
      <c r="H50" s="17"/>
      <c r="I50" s="17"/>
      <c r="J50" s="17"/>
      <c r="K50" s="17"/>
    </row>
    <row r="51" spans="1:11" ht="25.5" hidden="1" x14ac:dyDescent="0.2">
      <c r="A51" s="83" t="s">
        <v>101</v>
      </c>
      <c r="B51" s="4"/>
      <c r="C51" s="4"/>
      <c r="D51" s="4"/>
      <c r="E51" s="4"/>
      <c r="F51" s="4"/>
      <c r="G51" s="17"/>
      <c r="H51" s="17"/>
      <c r="I51" s="17"/>
      <c r="J51" s="17"/>
      <c r="K51" s="17"/>
    </row>
    <row r="52" spans="1:11" ht="38.25" hidden="1" x14ac:dyDescent="0.2">
      <c r="A52" s="83" t="s">
        <v>102</v>
      </c>
      <c r="B52" s="75"/>
      <c r="C52" s="75"/>
      <c r="D52" s="75"/>
      <c r="E52" s="11"/>
      <c r="F52" s="11"/>
      <c r="G52" s="17"/>
      <c r="H52" s="17"/>
      <c r="I52" s="17"/>
      <c r="J52" s="17"/>
      <c r="K52" s="17"/>
    </row>
    <row r="53" spans="1:11" hidden="1" x14ac:dyDescent="0.2">
      <c r="A53" s="80" t="s">
        <v>103</v>
      </c>
      <c r="B53" s="74"/>
      <c r="C53" s="74"/>
      <c r="D53" s="74"/>
      <c r="E53" s="10"/>
      <c r="F53" s="10" t="b">
        <v>1</v>
      </c>
      <c r="G53" s="17"/>
      <c r="H53" s="17"/>
      <c r="I53" s="17"/>
      <c r="J53" s="17"/>
      <c r="K53" s="17"/>
    </row>
    <row r="54" spans="1:11" hidden="1" x14ac:dyDescent="0.2">
      <c r="A54" s="81" t="s">
        <v>104</v>
      </c>
      <c r="B54" s="80"/>
      <c r="C54" s="80"/>
      <c r="D54" s="80"/>
      <c r="E54" s="10"/>
      <c r="F54" s="10" t="b">
        <v>0</v>
      </c>
      <c r="G54" s="17"/>
      <c r="H54" s="17"/>
      <c r="I54" s="17"/>
      <c r="J54" s="17"/>
      <c r="K54" s="17"/>
    </row>
    <row r="55" spans="1:11" hidden="1" x14ac:dyDescent="0.2">
      <c r="A55" s="84"/>
      <c r="B55" s="76">
        <f>COUNT(Travel!B12:B23)</f>
        <v>3</v>
      </c>
      <c r="C55" s="76"/>
      <c r="D55" s="76">
        <f>COUNTIF(Travel!D12:D23,"*")</f>
        <v>3</v>
      </c>
      <c r="E55" s="77"/>
      <c r="F55" s="77" t="b">
        <f>MIN(B55,D55)=MAX(B55,D55)</f>
        <v>1</v>
      </c>
      <c r="G55" s="17"/>
      <c r="H55" s="17"/>
      <c r="I55" s="17"/>
      <c r="J55" s="17"/>
      <c r="K55" s="17"/>
    </row>
    <row r="56" spans="1:11" hidden="1" x14ac:dyDescent="0.2">
      <c r="A56" s="84" t="s">
        <v>105</v>
      </c>
      <c r="B56" s="76">
        <f>COUNT(Travel!B29:B139)</f>
        <v>34</v>
      </c>
      <c r="C56" s="76"/>
      <c r="D56" s="76">
        <f>COUNTIF(Travel!D30:D139,"*")</f>
        <v>33</v>
      </c>
      <c r="E56" s="77"/>
      <c r="F56" s="77" t="b">
        <f>MIN(B56,D56)=MAX(B56,D56)</f>
        <v>0</v>
      </c>
    </row>
    <row r="57" spans="1:11" hidden="1" x14ac:dyDescent="0.2">
      <c r="A57" s="85"/>
      <c r="B57" s="76">
        <f>COUNT(Travel!B144:B164)</f>
        <v>0</v>
      </c>
      <c r="C57" s="76"/>
      <c r="D57" s="76">
        <f>COUNTIF(Travel!D144:D164,"*")</f>
        <v>0</v>
      </c>
      <c r="E57" s="77"/>
      <c r="F57" s="77" t="b">
        <f>MIN(B57,D57)=MAX(B57,D57)</f>
        <v>1</v>
      </c>
    </row>
    <row r="58" spans="1:11" hidden="1" x14ac:dyDescent="0.2">
      <c r="A58" s="86" t="s">
        <v>106</v>
      </c>
      <c r="B58" s="78">
        <f>COUNT(Hospitality!B11:B61)</f>
        <v>0</v>
      </c>
      <c r="C58" s="78"/>
      <c r="D58" s="78">
        <f>COUNTIF(Hospitality!D11:D61,"*")</f>
        <v>0</v>
      </c>
      <c r="E58" s="79"/>
      <c r="F58" s="79" t="b">
        <f>MIN(B58,D58)=MAX(B58,D58)</f>
        <v>1</v>
      </c>
    </row>
    <row r="59" spans="1:11" hidden="1" x14ac:dyDescent="0.2">
      <c r="A59" s="87" t="s">
        <v>107</v>
      </c>
      <c r="B59" s="77">
        <f>COUNT('All other expenses'!B11:B26)</f>
        <v>6</v>
      </c>
      <c r="C59" s="77"/>
      <c r="D59" s="77">
        <f>COUNTIF('All other expenses'!D11:D26,"*")</f>
        <v>6</v>
      </c>
      <c r="E59" s="77"/>
      <c r="F59" s="77" t="b">
        <f>MIN(B59,D59)=MAX(B59,D59)</f>
        <v>1</v>
      </c>
    </row>
    <row r="60" spans="1:11" hidden="1" x14ac:dyDescent="0.2">
      <c r="A60" s="86" t="s">
        <v>108</v>
      </c>
      <c r="B60" s="78">
        <f>COUNTIF('Gifts and benefits'!B11:B24,"*")</f>
        <v>0</v>
      </c>
      <c r="C60" s="78">
        <f>COUNTIF('Gifts and benefits'!C11:C24,"*")</f>
        <v>0</v>
      </c>
      <c r="D60" s="78"/>
      <c r="E60" s="78">
        <f>COUNTA('Gifts and benefits'!E11:E24)</f>
        <v>0</v>
      </c>
      <c r="F60" s="79" t="b">
        <f>MIN(B60,C60,E60)=MAX(B60,C60,E60)</f>
        <v>1</v>
      </c>
    </row>
    <row r="61" spans="1:11" x14ac:dyDescent="0.2"/>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39997558519241921"/>
    <pageSetUpPr fitToPage="1"/>
  </sheetPr>
  <dimension ref="A1:XFD562"/>
  <sheetViews>
    <sheetView zoomScaleNormal="100" workbookViewId="0">
      <selection activeCell="C75" sqref="C75"/>
    </sheetView>
  </sheetViews>
  <sheetFormatPr defaultColWidth="0" defaultRowHeight="12.75" zeroHeight="1" x14ac:dyDescent="0.2"/>
  <cols>
    <col min="1" max="1" width="35.7109375" customWidth="1"/>
    <col min="2" max="2" width="14.28515625" customWidth="1"/>
    <col min="3" max="3" width="54.5703125" customWidth="1"/>
    <col min="4" max="4" width="31.5703125" customWidth="1"/>
    <col min="5" max="5" width="21.42578125" customWidth="1"/>
    <col min="6" max="6" width="37.5703125" customWidth="1"/>
    <col min="7" max="9" width="9.140625" hidden="1" customWidth="1"/>
    <col min="10" max="13" width="0" hidden="1" customWidth="1"/>
    <col min="14" max="16384" width="9.140625" hidden="1"/>
  </cols>
  <sheetData>
    <row r="1" spans="1:6 16384:16384" ht="26.25" customHeight="1" x14ac:dyDescent="0.2">
      <c r="A1" s="156" t="s">
        <v>109</v>
      </c>
      <c r="B1" s="156"/>
      <c r="C1" s="156"/>
      <c r="D1" s="156"/>
      <c r="E1" s="156"/>
      <c r="F1" s="17"/>
    </row>
    <row r="2" spans="1:6 16384:16384" ht="21" customHeight="1" x14ac:dyDescent="0.2">
      <c r="A2" s="3" t="s">
        <v>52</v>
      </c>
      <c r="B2" s="159" t="str">
        <f>'Summary and sign-off'!B2:F2</f>
        <v>New Zealand Artificial Limb Service</v>
      </c>
      <c r="C2" s="159"/>
      <c r="D2" s="159"/>
      <c r="E2" s="159"/>
      <c r="F2" s="17"/>
    </row>
    <row r="3" spans="1:6 16384:16384" ht="21" customHeight="1" x14ac:dyDescent="0.2">
      <c r="A3" s="3" t="s">
        <v>110</v>
      </c>
      <c r="B3" s="159" t="str">
        <f>'Summary and sign-off'!B3:F3</f>
        <v>Sean Gray</v>
      </c>
      <c r="C3" s="159"/>
      <c r="D3" s="159"/>
      <c r="E3" s="159"/>
      <c r="F3" s="17"/>
    </row>
    <row r="4" spans="1:6 16384:16384" ht="21" customHeight="1" x14ac:dyDescent="0.2">
      <c r="A4" s="3" t="s">
        <v>111</v>
      </c>
      <c r="B4" s="159">
        <f>'Summary and sign-off'!B4:F4</f>
        <v>45839</v>
      </c>
      <c r="C4" s="159"/>
      <c r="D4" s="159"/>
      <c r="E4" s="159"/>
      <c r="F4" s="17"/>
    </row>
    <row r="5" spans="1:6 16384:16384" ht="21" customHeight="1" x14ac:dyDescent="0.2">
      <c r="A5" s="3" t="s">
        <v>112</v>
      </c>
      <c r="B5" s="159">
        <f>'Summary and sign-off'!B5:F5</f>
        <v>46022</v>
      </c>
      <c r="C5" s="159"/>
      <c r="D5" s="159"/>
      <c r="E5" s="159"/>
      <c r="F5" s="17"/>
    </row>
    <row r="6" spans="1:6 16384:16384" ht="21" customHeight="1" x14ac:dyDescent="0.2">
      <c r="A6" s="3" t="s">
        <v>113</v>
      </c>
      <c r="B6" s="154" t="s">
        <v>80</v>
      </c>
      <c r="C6" s="154"/>
      <c r="D6" s="154"/>
      <c r="E6" s="154"/>
      <c r="F6" s="17"/>
    </row>
    <row r="7" spans="1:6 16384:16384" ht="21" customHeight="1" x14ac:dyDescent="0.2">
      <c r="A7" s="3" t="s">
        <v>56</v>
      </c>
      <c r="B7" s="154" t="s">
        <v>83</v>
      </c>
      <c r="C7" s="154"/>
      <c r="D7" s="154"/>
      <c r="E7" s="154"/>
      <c r="F7" s="17"/>
    </row>
    <row r="8" spans="1:6 16384:16384" ht="36" customHeight="1" x14ac:dyDescent="0.2">
      <c r="A8" s="162" t="s">
        <v>114</v>
      </c>
      <c r="B8" s="163"/>
      <c r="C8" s="163"/>
      <c r="D8" s="163"/>
      <c r="E8" s="163"/>
      <c r="F8" s="19"/>
    </row>
    <row r="9" spans="1:6 16384:16384" ht="36" customHeight="1" x14ac:dyDescent="0.2">
      <c r="A9" s="164" t="s">
        <v>115</v>
      </c>
      <c r="B9" s="165"/>
      <c r="C9" s="165"/>
      <c r="D9" s="165"/>
      <c r="E9" s="165"/>
      <c r="F9" s="19"/>
    </row>
    <row r="10" spans="1:6 16384:16384" ht="24.75" customHeight="1" x14ac:dyDescent="0.2">
      <c r="A10" s="161" t="s">
        <v>116</v>
      </c>
      <c r="B10" s="166"/>
      <c r="C10" s="161"/>
      <c r="D10" s="161"/>
      <c r="E10" s="161"/>
      <c r="F10" s="29"/>
    </row>
    <row r="11" spans="1:6 16384:16384" ht="27" customHeight="1" x14ac:dyDescent="0.2">
      <c r="A11" s="24" t="s">
        <v>117</v>
      </c>
      <c r="B11" s="24" t="s">
        <v>118</v>
      </c>
      <c r="C11" s="24" t="s">
        <v>119</v>
      </c>
      <c r="D11" s="24" t="s">
        <v>120</v>
      </c>
      <c r="E11" s="24" t="s">
        <v>121</v>
      </c>
      <c r="F11" s="30"/>
    </row>
    <row r="12" spans="1:6 16384:16384" s="2" customFormat="1" hidden="1" x14ac:dyDescent="0.2">
      <c r="A12" s="96"/>
      <c r="B12" s="97"/>
      <c r="C12" s="98"/>
      <c r="D12" s="98"/>
      <c r="E12" s="99"/>
      <c r="F12" s="1"/>
    </row>
    <row r="13" spans="1:6 16384:16384" s="2" customFormat="1" x14ac:dyDescent="0.2">
      <c r="A13" s="141">
        <v>45842</v>
      </c>
      <c r="B13" s="117">
        <v>116.2</v>
      </c>
      <c r="C13" s="118" t="s">
        <v>191</v>
      </c>
      <c r="D13" s="134" t="s">
        <v>180</v>
      </c>
      <c r="E13" s="119" t="s">
        <v>181</v>
      </c>
      <c r="F13" s="1"/>
    </row>
    <row r="14" spans="1:6 16384:16384" s="2" customFormat="1" x14ac:dyDescent="0.2">
      <c r="A14" s="141">
        <v>45847</v>
      </c>
      <c r="B14" s="117">
        <v>912.16</v>
      </c>
      <c r="C14" s="129" t="s">
        <v>193</v>
      </c>
      <c r="D14" s="129" t="s">
        <v>180</v>
      </c>
      <c r="E14" s="119" t="s">
        <v>192</v>
      </c>
      <c r="F14" s="1"/>
    </row>
    <row r="15" spans="1:6 16384:16384" s="2" customFormat="1" x14ac:dyDescent="0.2">
      <c r="A15" s="116">
        <v>45887</v>
      </c>
      <c r="B15" s="117">
        <v>2401.5500000000002</v>
      </c>
      <c r="C15" s="118" t="s">
        <v>222</v>
      </c>
      <c r="D15" s="134" t="s">
        <v>180</v>
      </c>
      <c r="E15" s="119" t="s">
        <v>221</v>
      </c>
      <c r="F15" s="1"/>
      <c r="XFD15" s="132"/>
    </row>
    <row r="16" spans="1:6 16384:16384" s="2" customFormat="1" x14ac:dyDescent="0.2">
      <c r="A16" s="116"/>
      <c r="B16" s="117"/>
      <c r="C16" s="118"/>
      <c r="D16" s="134"/>
      <c r="E16" s="119"/>
      <c r="F16" s="1"/>
    </row>
    <row r="17" spans="1:8" s="2" customFormat="1" x14ac:dyDescent="0.2">
      <c r="A17" s="116"/>
      <c r="B17" s="117"/>
      <c r="C17" s="118"/>
      <c r="D17" s="134"/>
      <c r="E17" s="119"/>
      <c r="F17" s="1"/>
    </row>
    <row r="18" spans="1:8" s="2" customFormat="1" x14ac:dyDescent="0.2">
      <c r="A18" s="116"/>
      <c r="B18" s="117"/>
      <c r="C18" s="118"/>
      <c r="D18" s="134"/>
      <c r="E18" s="119"/>
      <c r="F18" s="1"/>
    </row>
    <row r="19" spans="1:8" s="2" customFormat="1" x14ac:dyDescent="0.2">
      <c r="A19" s="116"/>
      <c r="B19" s="117"/>
      <c r="C19" s="118"/>
      <c r="D19" s="134"/>
      <c r="E19" s="119"/>
      <c r="F19" s="1"/>
    </row>
    <row r="20" spans="1:8" s="2" customFormat="1" x14ac:dyDescent="0.2">
      <c r="A20" s="116"/>
      <c r="B20" s="117"/>
      <c r="C20" s="118"/>
      <c r="D20" s="134"/>
      <c r="E20" s="119"/>
      <c r="F20" s="1"/>
    </row>
    <row r="21" spans="1:8" s="2" customFormat="1" x14ac:dyDescent="0.2">
      <c r="A21" s="116"/>
      <c r="B21" s="147"/>
      <c r="C21" s="130"/>
      <c r="D21" s="148"/>
      <c r="E21" s="130"/>
      <c r="F21" s="1"/>
    </row>
    <row r="22" spans="1:8" s="2" customFormat="1" x14ac:dyDescent="0.2">
      <c r="A22" s="116"/>
      <c r="B22" s="146"/>
      <c r="C22" s="116"/>
      <c r="D22" s="116"/>
      <c r="E22" s="133"/>
      <c r="F22" s="1"/>
    </row>
    <row r="23" spans="1:8" s="2" customFormat="1" x14ac:dyDescent="0.2">
      <c r="A23" s="106"/>
      <c r="B23" s="107"/>
      <c r="C23" s="108"/>
      <c r="D23" s="108"/>
      <c r="E23" s="109"/>
      <c r="F23" s="1"/>
    </row>
    <row r="24" spans="1:8" s="2" customFormat="1" x14ac:dyDescent="0.2">
      <c r="A24" s="72" t="s">
        <v>122</v>
      </c>
      <c r="B24" s="73">
        <f>SUM(B12:B23)</f>
        <v>3429.91</v>
      </c>
      <c r="C24" s="127" t="str">
        <f>IF(SUBTOTAL(3,B12:B23)=SUBTOTAL(103,B12:B23),'Summary and sign-off'!$A$48,'Summary and sign-off'!$A$49)</f>
        <v>Check - there are no hidden rows with data</v>
      </c>
      <c r="D24" s="160" t="str">
        <f>IF('Summary and sign-off'!F55='Summary and sign-off'!F54,'Summary and sign-off'!A51,'Summary and sign-off'!A50)</f>
        <v>Check - each entry provides sufficient information</v>
      </c>
      <c r="E24" s="160"/>
      <c r="F24" s="1"/>
    </row>
    <row r="25" spans="1:8" s="2" customFormat="1" x14ac:dyDescent="0.2">
      <c r="A25" s="17"/>
      <c r="B25" s="19"/>
      <c r="C25" s="17"/>
      <c r="D25" s="17"/>
      <c r="E25" s="17"/>
      <c r="F25" s="1"/>
      <c r="G25" s="118"/>
      <c r="H25" s="119"/>
    </row>
    <row r="26" spans="1:8" s="2" customFormat="1" ht="15.75" x14ac:dyDescent="0.2">
      <c r="A26" s="161" t="s">
        <v>123</v>
      </c>
      <c r="B26" s="161"/>
      <c r="C26" s="161"/>
      <c r="D26" s="161"/>
      <c r="E26" s="161"/>
      <c r="F26" s="1"/>
    </row>
    <row r="27" spans="1:8" s="2" customFormat="1" ht="38.25" x14ac:dyDescent="0.2">
      <c r="A27" s="24" t="s">
        <v>117</v>
      </c>
      <c r="B27" s="24" t="s">
        <v>62</v>
      </c>
      <c r="C27" s="24" t="s">
        <v>124</v>
      </c>
      <c r="D27" s="24" t="s">
        <v>120</v>
      </c>
      <c r="E27" s="24" t="s">
        <v>121</v>
      </c>
      <c r="F27" s="1"/>
    </row>
    <row r="28" spans="1:8" s="2" customFormat="1" ht="27.75" customHeight="1" x14ac:dyDescent="0.2">
      <c r="A28" s="142" t="s">
        <v>173</v>
      </c>
      <c r="B28" s="117" t="s">
        <v>174</v>
      </c>
      <c r="C28" s="145" t="s">
        <v>175</v>
      </c>
      <c r="D28" s="118" t="s">
        <v>176</v>
      </c>
      <c r="E28" s="119" t="s">
        <v>177</v>
      </c>
      <c r="F28" s="1"/>
    </row>
    <row r="29" spans="1:8" s="2" customFormat="1" x14ac:dyDescent="0.2">
      <c r="A29" s="143">
        <v>45852</v>
      </c>
      <c r="B29" s="117">
        <v>20.399999999999999</v>
      </c>
      <c r="C29" s="134" t="s">
        <v>184</v>
      </c>
      <c r="D29" s="134" t="s">
        <v>180</v>
      </c>
      <c r="E29" s="152" t="s">
        <v>168</v>
      </c>
      <c r="F29" s="1"/>
    </row>
    <row r="30" spans="1:8" s="2" customFormat="1" ht="14.25" customHeight="1" x14ac:dyDescent="0.2">
      <c r="A30" s="141">
        <v>45853</v>
      </c>
      <c r="B30" s="117">
        <v>5.29</v>
      </c>
      <c r="C30" s="144" t="s">
        <v>185</v>
      </c>
      <c r="D30" s="134" t="s">
        <v>180</v>
      </c>
      <c r="E30" s="152" t="s">
        <v>168</v>
      </c>
      <c r="F30" s="1"/>
    </row>
    <row r="31" spans="1:8" s="2" customFormat="1" x14ac:dyDescent="0.2">
      <c r="A31" s="141">
        <v>45866</v>
      </c>
      <c r="B31" s="117">
        <v>35.39</v>
      </c>
      <c r="C31" s="134" t="s">
        <v>186</v>
      </c>
      <c r="D31" s="134" t="s">
        <v>180</v>
      </c>
      <c r="E31" s="152" t="s">
        <v>168</v>
      </c>
      <c r="F31" s="1"/>
    </row>
    <row r="32" spans="1:8" s="2" customFormat="1" x14ac:dyDescent="0.2">
      <c r="A32" s="141">
        <v>45866</v>
      </c>
      <c r="B32" s="117">
        <v>13</v>
      </c>
      <c r="C32" s="134" t="s">
        <v>187</v>
      </c>
      <c r="D32" s="134" t="s">
        <v>180</v>
      </c>
      <c r="E32" s="152" t="s">
        <v>182</v>
      </c>
      <c r="F32" s="1"/>
    </row>
    <row r="33" spans="1:6" s="2" customFormat="1" x14ac:dyDescent="0.2">
      <c r="A33" s="141">
        <v>45866</v>
      </c>
      <c r="B33" s="117">
        <v>6.5</v>
      </c>
      <c r="C33" s="134" t="s">
        <v>188</v>
      </c>
      <c r="D33" s="134" t="s">
        <v>180</v>
      </c>
      <c r="E33" s="152" t="s">
        <v>182</v>
      </c>
      <c r="F33" s="1"/>
    </row>
    <row r="34" spans="1:6" s="2" customFormat="1" x14ac:dyDescent="0.2">
      <c r="A34" s="141">
        <v>45867</v>
      </c>
      <c r="B34" s="117">
        <v>50.7</v>
      </c>
      <c r="C34" s="144" t="s">
        <v>189</v>
      </c>
      <c r="D34" s="134" t="s">
        <v>180</v>
      </c>
      <c r="E34" s="152" t="s">
        <v>168</v>
      </c>
      <c r="F34" s="1"/>
    </row>
    <row r="35" spans="1:6" s="2" customFormat="1" x14ac:dyDescent="0.2">
      <c r="A35" s="141">
        <v>45869</v>
      </c>
      <c r="B35" s="117">
        <v>11.57</v>
      </c>
      <c r="C35" s="144" t="s">
        <v>190</v>
      </c>
      <c r="D35" s="134" t="s">
        <v>180</v>
      </c>
      <c r="E35" s="152" t="s">
        <v>168</v>
      </c>
      <c r="F35" s="1"/>
    </row>
    <row r="36" spans="1:6" s="2" customFormat="1" x14ac:dyDescent="0.2">
      <c r="A36" s="141">
        <v>45862</v>
      </c>
      <c r="B36" s="144">
        <v>51.65</v>
      </c>
      <c r="C36" s="144" t="s">
        <v>183</v>
      </c>
      <c r="D36" s="134" t="s">
        <v>180</v>
      </c>
      <c r="E36" s="119" t="s">
        <v>182</v>
      </c>
      <c r="F36" s="1"/>
    </row>
    <row r="37" spans="1:6" s="2" customFormat="1" x14ac:dyDescent="0.2">
      <c r="A37" s="141"/>
      <c r="B37" s="117"/>
      <c r="C37" s="134"/>
      <c r="D37" s="134"/>
      <c r="E37" s="119"/>
      <c r="F37" s="1"/>
    </row>
    <row r="38" spans="1:6" s="2" customFormat="1" x14ac:dyDescent="0.2">
      <c r="A38" s="141">
        <v>45877</v>
      </c>
      <c r="B38" s="117">
        <v>13.06</v>
      </c>
      <c r="C38" s="144" t="s">
        <v>194</v>
      </c>
      <c r="D38" s="134" t="s">
        <v>180</v>
      </c>
      <c r="E38" s="119" t="s">
        <v>168</v>
      </c>
      <c r="F38" s="1"/>
    </row>
    <row r="39" spans="1:6" s="2" customFormat="1" x14ac:dyDescent="0.2">
      <c r="A39" s="141">
        <v>45877</v>
      </c>
      <c r="B39" s="117">
        <v>184.29</v>
      </c>
      <c r="C39" s="144" t="s">
        <v>203</v>
      </c>
      <c r="D39" s="134" t="s">
        <v>180</v>
      </c>
      <c r="E39" s="119" t="s">
        <v>197</v>
      </c>
      <c r="F39" s="1"/>
    </row>
    <row r="40" spans="1:6" s="2" customFormat="1" x14ac:dyDescent="0.2">
      <c r="A40" s="141">
        <v>45880</v>
      </c>
      <c r="B40" s="117">
        <v>116</v>
      </c>
      <c r="C40" s="134" t="s">
        <v>195</v>
      </c>
      <c r="D40" s="134" t="s">
        <v>180</v>
      </c>
      <c r="E40" s="119" t="s">
        <v>168</v>
      </c>
      <c r="F40" s="1"/>
    </row>
    <row r="41" spans="1:6" s="2" customFormat="1" x14ac:dyDescent="0.2">
      <c r="A41" s="141">
        <v>45880</v>
      </c>
      <c r="B41" s="117">
        <v>7</v>
      </c>
      <c r="C41" s="134" t="s">
        <v>196</v>
      </c>
      <c r="D41" s="134" t="s">
        <v>180</v>
      </c>
      <c r="E41" s="119" t="s">
        <v>197</v>
      </c>
      <c r="F41" s="1"/>
    </row>
    <row r="42" spans="1:6" s="2" customFormat="1" x14ac:dyDescent="0.2">
      <c r="A42" s="141">
        <v>45880</v>
      </c>
      <c r="B42" s="117">
        <v>128</v>
      </c>
      <c r="C42" s="134" t="s">
        <v>196</v>
      </c>
      <c r="D42" s="134" t="s">
        <v>180</v>
      </c>
      <c r="E42" s="135" t="s">
        <v>197</v>
      </c>
      <c r="F42" s="1"/>
    </row>
    <row r="43" spans="1:6" s="2" customFormat="1" x14ac:dyDescent="0.2">
      <c r="A43" s="141">
        <v>45880</v>
      </c>
      <c r="B43" s="117">
        <v>220</v>
      </c>
      <c r="C43" s="134" t="s">
        <v>198</v>
      </c>
      <c r="D43" s="134" t="s">
        <v>180</v>
      </c>
      <c r="E43" s="135" t="s">
        <v>197</v>
      </c>
      <c r="F43" s="1"/>
    </row>
    <row r="44" spans="1:6" s="2" customFormat="1" x14ac:dyDescent="0.2">
      <c r="A44" s="141">
        <v>45880</v>
      </c>
      <c r="B44" s="117">
        <v>12.5</v>
      </c>
      <c r="C44" s="134" t="s">
        <v>199</v>
      </c>
      <c r="D44" s="134" t="s">
        <v>180</v>
      </c>
      <c r="E44" s="135" t="s">
        <v>197</v>
      </c>
      <c r="F44" s="1"/>
    </row>
    <row r="45" spans="1:6" s="2" customFormat="1" x14ac:dyDescent="0.2">
      <c r="A45" s="141">
        <v>45880</v>
      </c>
      <c r="B45" s="117">
        <v>40.590000000000003</v>
      </c>
      <c r="C45" s="134" t="s">
        <v>200</v>
      </c>
      <c r="D45" s="134" t="s">
        <v>180</v>
      </c>
      <c r="E45" s="119" t="s">
        <v>197</v>
      </c>
      <c r="F45" s="1"/>
    </row>
    <row r="46" spans="1:6" s="2" customFormat="1" x14ac:dyDescent="0.2">
      <c r="A46" s="116">
        <v>45880</v>
      </c>
      <c r="B46" s="117">
        <v>-374.33</v>
      </c>
      <c r="C46" s="118" t="s">
        <v>219</v>
      </c>
      <c r="D46" s="134" t="s">
        <v>180</v>
      </c>
      <c r="E46" s="119" t="s">
        <v>220</v>
      </c>
      <c r="F46" s="1"/>
    </row>
    <row r="47" spans="1:6" s="2" customFormat="1" x14ac:dyDescent="0.2">
      <c r="A47" s="141">
        <v>45881</v>
      </c>
      <c r="B47" s="117">
        <v>51.81</v>
      </c>
      <c r="C47" s="117" t="s">
        <v>202</v>
      </c>
      <c r="D47" s="134" t="s">
        <v>180</v>
      </c>
      <c r="E47" s="119" t="s">
        <v>201</v>
      </c>
      <c r="F47" s="1"/>
    </row>
    <row r="48" spans="1:6" s="2" customFormat="1" x14ac:dyDescent="0.2">
      <c r="A48" s="141">
        <v>45896</v>
      </c>
      <c r="B48" s="117">
        <v>575.17999999999995</v>
      </c>
      <c r="C48" s="144" t="s">
        <v>203</v>
      </c>
      <c r="D48" s="134" t="s">
        <v>180</v>
      </c>
      <c r="E48" s="119" t="s">
        <v>197</v>
      </c>
      <c r="F48" s="1"/>
    </row>
    <row r="49" spans="1:6" s="2" customFormat="1" x14ac:dyDescent="0.2">
      <c r="A49" s="141"/>
      <c r="B49" s="117"/>
      <c r="C49" s="134"/>
      <c r="D49" s="134"/>
      <c r="E49" s="119"/>
      <c r="F49" s="1"/>
    </row>
    <row r="50" spans="1:6" s="2" customFormat="1" x14ac:dyDescent="0.2">
      <c r="A50" s="141">
        <v>45901</v>
      </c>
      <c r="B50" s="117">
        <v>50.69</v>
      </c>
      <c r="C50" s="134" t="s">
        <v>204</v>
      </c>
      <c r="D50" s="134" t="s">
        <v>180</v>
      </c>
      <c r="E50" s="119" t="s">
        <v>168</v>
      </c>
      <c r="F50" s="1"/>
    </row>
    <row r="51" spans="1:6" s="2" customFormat="1" x14ac:dyDescent="0.2">
      <c r="A51" s="141">
        <v>45903</v>
      </c>
      <c r="B51" s="117">
        <v>38.25</v>
      </c>
      <c r="C51" s="118" t="s">
        <v>205</v>
      </c>
      <c r="D51" s="134" t="s">
        <v>180</v>
      </c>
      <c r="E51" s="119" t="s">
        <v>168</v>
      </c>
      <c r="F51" s="1"/>
    </row>
    <row r="52" spans="1:6" s="2" customFormat="1" x14ac:dyDescent="0.2">
      <c r="A52" s="141">
        <v>45903</v>
      </c>
      <c r="B52" s="117">
        <v>10.91</v>
      </c>
      <c r="C52" s="117" t="s">
        <v>206</v>
      </c>
      <c r="D52" s="134" t="s">
        <v>180</v>
      </c>
      <c r="E52" s="131" t="s">
        <v>168</v>
      </c>
      <c r="F52" s="1"/>
    </row>
    <row r="53" spans="1:6" s="2" customFormat="1" x14ac:dyDescent="0.2">
      <c r="A53" s="141">
        <v>45910</v>
      </c>
      <c r="B53" s="117">
        <v>11.73</v>
      </c>
      <c r="C53" s="117" t="s">
        <v>207</v>
      </c>
      <c r="D53" s="134" t="s">
        <v>180</v>
      </c>
      <c r="E53" s="131" t="s">
        <v>168</v>
      </c>
      <c r="F53" s="1"/>
    </row>
    <row r="54" spans="1:6" s="2" customFormat="1" x14ac:dyDescent="0.2">
      <c r="A54" s="141">
        <v>45916</v>
      </c>
      <c r="B54" s="117">
        <v>12</v>
      </c>
      <c r="C54" s="117" t="s">
        <v>208</v>
      </c>
      <c r="D54" s="134" t="s">
        <v>180</v>
      </c>
      <c r="E54" s="119" t="s">
        <v>168</v>
      </c>
      <c r="F54" s="1"/>
    </row>
    <row r="55" spans="1:6" s="2" customFormat="1" x14ac:dyDescent="0.2">
      <c r="A55" s="141">
        <v>45919</v>
      </c>
      <c r="B55" s="117">
        <v>58</v>
      </c>
      <c r="C55" s="118" t="s">
        <v>209</v>
      </c>
      <c r="D55" s="134" t="s">
        <v>180</v>
      </c>
      <c r="E55" s="131" t="s">
        <v>168</v>
      </c>
      <c r="F55" s="1"/>
    </row>
    <row r="56" spans="1:6" s="2" customFormat="1" ht="12" customHeight="1" x14ac:dyDescent="0.2">
      <c r="A56" s="141">
        <v>45919</v>
      </c>
      <c r="B56" s="117">
        <v>39.5</v>
      </c>
      <c r="C56" s="118" t="s">
        <v>210</v>
      </c>
      <c r="D56" s="134" t="s">
        <v>180</v>
      </c>
      <c r="E56" s="119" t="s">
        <v>182</v>
      </c>
      <c r="F56" s="1"/>
    </row>
    <row r="57" spans="1:6" s="2" customFormat="1" ht="12" customHeight="1" x14ac:dyDescent="0.2">
      <c r="A57" s="141">
        <v>45919</v>
      </c>
      <c r="B57" s="117">
        <v>11.9</v>
      </c>
      <c r="C57" s="144" t="s">
        <v>211</v>
      </c>
      <c r="D57" s="134" t="s">
        <v>180</v>
      </c>
      <c r="E57" s="119" t="s">
        <v>212</v>
      </c>
      <c r="F57" s="1"/>
    </row>
    <row r="58" spans="1:6" s="2" customFormat="1" x14ac:dyDescent="0.2">
      <c r="A58" s="141">
        <v>45919</v>
      </c>
      <c r="B58" s="117">
        <v>16</v>
      </c>
      <c r="C58" s="118" t="s">
        <v>213</v>
      </c>
      <c r="D58" s="134" t="s">
        <v>180</v>
      </c>
      <c r="E58" s="119" t="s">
        <v>212</v>
      </c>
      <c r="F58" s="1"/>
    </row>
    <row r="59" spans="1:6" s="2" customFormat="1" x14ac:dyDescent="0.2">
      <c r="A59" s="141">
        <v>45923</v>
      </c>
      <c r="B59" s="117">
        <v>18.100000000000001</v>
      </c>
      <c r="C59" s="118" t="s">
        <v>214</v>
      </c>
      <c r="D59" s="134" t="s">
        <v>180</v>
      </c>
      <c r="E59" s="119" t="s">
        <v>168</v>
      </c>
      <c r="F59" s="1"/>
    </row>
    <row r="60" spans="1:6" s="2" customFormat="1" x14ac:dyDescent="0.2">
      <c r="A60" s="141">
        <v>45930</v>
      </c>
      <c r="B60" s="117">
        <v>27.38</v>
      </c>
      <c r="C60" s="118" t="s">
        <v>215</v>
      </c>
      <c r="D60" s="134" t="s">
        <v>180</v>
      </c>
      <c r="E60" s="119" t="s">
        <v>216</v>
      </c>
      <c r="F60" s="1"/>
    </row>
    <row r="61" spans="1:6" s="2" customFormat="1" x14ac:dyDescent="0.2">
      <c r="A61" s="141"/>
      <c r="B61" s="117"/>
      <c r="C61" s="118"/>
      <c r="D61" s="134"/>
      <c r="E61" s="119"/>
      <c r="F61" s="1"/>
    </row>
    <row r="62" spans="1:6" s="2" customFormat="1" x14ac:dyDescent="0.2">
      <c r="A62" s="141"/>
      <c r="B62" s="117"/>
      <c r="C62" s="118"/>
      <c r="D62" s="134"/>
      <c r="E62" s="119"/>
      <c r="F62" s="1"/>
    </row>
    <row r="63" spans="1:6" s="2" customFormat="1" x14ac:dyDescent="0.2">
      <c r="A63" s="141">
        <v>45987</v>
      </c>
      <c r="B63" s="117">
        <v>28.8</v>
      </c>
      <c r="C63" s="118"/>
      <c r="D63" s="134" t="s">
        <v>180</v>
      </c>
      <c r="E63" s="119" t="s">
        <v>168</v>
      </c>
      <c r="F63" s="1"/>
    </row>
    <row r="64" spans="1:6" s="2" customFormat="1" x14ac:dyDescent="0.2">
      <c r="A64" s="141"/>
      <c r="B64" s="117"/>
      <c r="C64" s="118"/>
      <c r="D64" s="134"/>
      <c r="E64" s="119"/>
      <c r="F64" s="1"/>
    </row>
    <row r="65" spans="1:6" s="2" customFormat="1" x14ac:dyDescent="0.2">
      <c r="A65" s="141">
        <v>45993</v>
      </c>
      <c r="B65" s="117">
        <v>11.63</v>
      </c>
      <c r="C65" s="118" t="s">
        <v>218</v>
      </c>
      <c r="D65" s="134" t="s">
        <v>180</v>
      </c>
      <c r="E65" s="119" t="s">
        <v>168</v>
      </c>
      <c r="F65" s="1"/>
    </row>
    <row r="66" spans="1:6" s="2" customFormat="1" x14ac:dyDescent="0.2">
      <c r="A66" s="141">
        <v>46003</v>
      </c>
      <c r="B66" s="117">
        <v>10.91</v>
      </c>
      <c r="C66" s="118" t="s">
        <v>218</v>
      </c>
      <c r="D66" s="134" t="s">
        <v>180</v>
      </c>
      <c r="E66" s="119" t="s">
        <v>168</v>
      </c>
      <c r="F66" s="1"/>
    </row>
    <row r="67" spans="1:6" s="2" customFormat="1" x14ac:dyDescent="0.2">
      <c r="A67" s="141">
        <v>46009</v>
      </c>
      <c r="B67" s="117">
        <v>30</v>
      </c>
      <c r="C67" s="118" t="s">
        <v>217</v>
      </c>
      <c r="D67" s="134" t="s">
        <v>180</v>
      </c>
      <c r="E67" s="119" t="s">
        <v>168</v>
      </c>
      <c r="F67" s="1"/>
    </row>
    <row r="68" spans="1:6" s="2" customFormat="1" x14ac:dyDescent="0.2">
      <c r="A68" s="141"/>
      <c r="B68" s="117"/>
      <c r="C68" s="118"/>
      <c r="D68" s="134"/>
      <c r="E68" s="119"/>
      <c r="F68" s="1"/>
    </row>
    <row r="69" spans="1:6" s="2" customFormat="1" x14ac:dyDescent="0.2">
      <c r="F69" s="1"/>
    </row>
    <row r="70" spans="1:6" s="2" customFormat="1" x14ac:dyDescent="0.2">
      <c r="F70" s="1"/>
    </row>
    <row r="71" spans="1:6" s="2" customFormat="1" x14ac:dyDescent="0.2">
      <c r="A71" s="141"/>
      <c r="B71" s="117"/>
      <c r="C71" s="134"/>
      <c r="D71" s="134"/>
      <c r="E71" s="119"/>
      <c r="F71" s="1"/>
    </row>
    <row r="72" spans="1:6" s="2" customFormat="1" x14ac:dyDescent="0.2">
      <c r="A72" s="141"/>
      <c r="B72" s="117"/>
      <c r="C72" s="117"/>
      <c r="D72" s="134"/>
      <c r="E72" s="119"/>
      <c r="F72" s="1"/>
    </row>
    <row r="73" spans="1:6" s="2" customFormat="1" x14ac:dyDescent="0.2">
      <c r="A73" s="141"/>
      <c r="B73" s="117"/>
      <c r="C73" s="118"/>
      <c r="D73" s="134"/>
      <c r="E73" s="119"/>
      <c r="F73" s="1"/>
    </row>
    <row r="74" spans="1:6" s="2" customFormat="1" x14ac:dyDescent="0.2">
      <c r="A74" s="141"/>
      <c r="B74" s="117"/>
      <c r="C74" s="117"/>
      <c r="D74" s="134"/>
      <c r="E74" s="131"/>
      <c r="F74" s="1"/>
    </row>
    <row r="75" spans="1:6" s="2" customFormat="1" x14ac:dyDescent="0.2">
      <c r="A75" s="141"/>
      <c r="B75" s="117"/>
      <c r="C75" s="144"/>
      <c r="D75" s="134"/>
      <c r="E75" s="119"/>
      <c r="F75" s="1"/>
    </row>
    <row r="76" spans="1:6" s="2" customFormat="1" x14ac:dyDescent="0.2">
      <c r="A76" s="141"/>
      <c r="B76" s="117"/>
      <c r="C76" s="144"/>
      <c r="D76" s="134"/>
      <c r="E76" s="119"/>
      <c r="F76" s="1"/>
    </row>
    <row r="77" spans="1:6" s="2" customFormat="1" x14ac:dyDescent="0.2">
      <c r="A77" s="143"/>
      <c r="B77" s="117"/>
      <c r="C77" s="144"/>
      <c r="D77" s="134"/>
      <c r="E77" s="118"/>
      <c r="F77" s="1"/>
    </row>
    <row r="78" spans="1:6" s="2" customFormat="1" x14ac:dyDescent="0.2">
      <c r="A78" s="143"/>
      <c r="B78" s="117"/>
      <c r="C78" s="117"/>
      <c r="D78" s="134"/>
      <c r="E78" s="118"/>
      <c r="F78" s="1"/>
    </row>
    <row r="79" spans="1:6" s="2" customFormat="1" x14ac:dyDescent="0.2">
      <c r="A79" s="143"/>
      <c r="B79" s="117"/>
      <c r="C79" s="144"/>
      <c r="D79" s="134"/>
      <c r="E79" s="119"/>
      <c r="F79" s="1"/>
    </row>
    <row r="80" spans="1:6" s="2" customFormat="1" x14ac:dyDescent="0.2">
      <c r="A80" s="149"/>
      <c r="B80" s="117"/>
      <c r="C80" s="118"/>
      <c r="D80" s="134"/>
      <c r="E80" s="119"/>
      <c r="F80" s="1"/>
    </row>
    <row r="81" spans="1:7" s="2" customFormat="1" x14ac:dyDescent="0.2">
      <c r="A81" s="141"/>
      <c r="B81" s="117"/>
      <c r="C81" s="118"/>
      <c r="D81" s="134"/>
      <c r="E81" s="119"/>
      <c r="F81" s="1"/>
    </row>
    <row r="82" spans="1:7" s="2" customFormat="1" x14ac:dyDescent="0.2">
      <c r="A82" s="141"/>
      <c r="B82" s="117"/>
      <c r="C82" s="118"/>
      <c r="D82" s="134"/>
      <c r="E82" s="119"/>
      <c r="F82" s="1"/>
    </row>
    <row r="83" spans="1:7" s="2" customFormat="1" x14ac:dyDescent="0.2">
      <c r="A83" s="141"/>
      <c r="B83" s="117"/>
      <c r="C83" s="118"/>
      <c r="D83" s="134"/>
      <c r="E83" s="119"/>
      <c r="F83" s="1"/>
    </row>
    <row r="84" spans="1:7" s="2" customFormat="1" x14ac:dyDescent="0.2">
      <c r="A84" s="141"/>
      <c r="B84" s="117"/>
      <c r="C84" s="118"/>
      <c r="D84" s="134"/>
      <c r="E84" s="119"/>
      <c r="F84" s="1"/>
    </row>
    <row r="85" spans="1:7" s="2" customFormat="1" x14ac:dyDescent="0.2">
      <c r="A85" s="141"/>
      <c r="B85" s="117"/>
      <c r="C85" s="118"/>
      <c r="D85" s="134"/>
      <c r="E85" s="119"/>
      <c r="F85" s="1"/>
    </row>
    <row r="86" spans="1:7" s="2" customFormat="1" x14ac:dyDescent="0.2">
      <c r="A86" s="141"/>
      <c r="B86" s="117"/>
      <c r="C86" s="118"/>
      <c r="D86" s="134"/>
      <c r="E86" s="119"/>
      <c r="F86" s="1"/>
    </row>
    <row r="87" spans="1:7" s="2" customFormat="1" x14ac:dyDescent="0.2">
      <c r="A87" s="141"/>
      <c r="B87" s="117"/>
      <c r="C87" s="118"/>
      <c r="D87" s="134"/>
      <c r="E87" s="119"/>
      <c r="F87" s="1"/>
      <c r="G87" s="139"/>
    </row>
    <row r="88" spans="1:7" s="2" customFormat="1" x14ac:dyDescent="0.2">
      <c r="A88" s="141"/>
      <c r="B88" s="117"/>
      <c r="C88" s="118"/>
      <c r="D88" s="134"/>
      <c r="E88" s="119"/>
      <c r="F88" s="1"/>
    </row>
    <row r="89" spans="1:7" s="2" customFormat="1" x14ac:dyDescent="0.2">
      <c r="A89" s="141"/>
      <c r="B89" s="117"/>
      <c r="C89" s="118"/>
      <c r="D89" s="134"/>
      <c r="E89" s="119"/>
      <c r="F89" s="1"/>
    </row>
    <row r="90" spans="1:7" s="2" customFormat="1" x14ac:dyDescent="0.2">
      <c r="A90" s="141"/>
      <c r="B90" s="117"/>
      <c r="C90" s="118"/>
      <c r="D90" s="134"/>
      <c r="E90" s="119"/>
      <c r="F90" s="1"/>
    </row>
    <row r="91" spans="1:7" s="2" customFormat="1" x14ac:dyDescent="0.2">
      <c r="A91" s="141"/>
      <c r="B91" s="117"/>
      <c r="C91" s="118"/>
      <c r="D91" s="134"/>
      <c r="E91" s="140"/>
      <c r="F91" s="1"/>
    </row>
    <row r="92" spans="1:7" s="2" customFormat="1" x14ac:dyDescent="0.2">
      <c r="A92" s="141"/>
      <c r="B92" s="117"/>
      <c r="C92" s="118"/>
      <c r="D92" s="134"/>
      <c r="E92" s="119"/>
      <c r="F92" s="1"/>
    </row>
    <row r="93" spans="1:7" s="2" customFormat="1" x14ac:dyDescent="0.2">
      <c r="A93" s="141"/>
      <c r="B93" s="117"/>
      <c r="C93" s="118"/>
      <c r="D93" s="134"/>
      <c r="E93" s="119"/>
      <c r="F93" s="1"/>
    </row>
    <row r="94" spans="1:7" s="2" customFormat="1" x14ac:dyDescent="0.2">
      <c r="A94" s="141"/>
      <c r="B94" s="117"/>
      <c r="C94" s="118"/>
      <c r="D94" s="134"/>
      <c r="E94" s="119"/>
      <c r="F94" s="1"/>
    </row>
    <row r="95" spans="1:7" s="2" customFormat="1" x14ac:dyDescent="0.2">
      <c r="A95" s="141"/>
      <c r="B95" s="117"/>
      <c r="C95" s="144"/>
      <c r="D95" s="134"/>
      <c r="E95" s="119"/>
      <c r="F95" s="1"/>
    </row>
    <row r="96" spans="1:7" s="2" customFormat="1" x14ac:dyDescent="0.2">
      <c r="A96" s="141"/>
      <c r="B96" s="117"/>
      <c r="C96" s="118"/>
      <c r="D96" s="134"/>
      <c r="E96" s="119"/>
      <c r="F96" s="1"/>
    </row>
    <row r="97" spans="1:7" s="2" customFormat="1" x14ac:dyDescent="0.2">
      <c r="A97" s="141"/>
      <c r="B97" s="117"/>
      <c r="C97" s="118"/>
      <c r="D97" s="134"/>
      <c r="E97" s="119"/>
      <c r="F97" s="1"/>
    </row>
    <row r="98" spans="1:7" s="2" customFormat="1" x14ac:dyDescent="0.2">
      <c r="A98" s="141"/>
      <c r="B98" s="117"/>
      <c r="C98" s="118"/>
      <c r="D98" s="134"/>
      <c r="E98" s="119"/>
      <c r="F98" s="1"/>
    </row>
    <row r="99" spans="1:7" s="2" customFormat="1" x14ac:dyDescent="0.2">
      <c r="A99" s="141"/>
      <c r="B99" s="117"/>
      <c r="C99" s="118"/>
      <c r="D99" s="134"/>
      <c r="E99" s="119"/>
      <c r="F99" s="1"/>
    </row>
    <row r="100" spans="1:7" s="2" customFormat="1" x14ac:dyDescent="0.2">
      <c r="A100" s="141"/>
      <c r="B100" s="117"/>
      <c r="C100" s="118"/>
      <c r="D100" s="134"/>
      <c r="E100" s="119"/>
      <c r="F100" s="1"/>
    </row>
    <row r="101" spans="1:7" s="2" customFormat="1" x14ac:dyDescent="0.2">
      <c r="A101" s="141"/>
      <c r="B101" s="117"/>
      <c r="C101" s="118"/>
      <c r="D101" s="134"/>
      <c r="E101" s="119"/>
      <c r="F101" s="1"/>
    </row>
    <row r="102" spans="1:7" s="2" customFormat="1" x14ac:dyDescent="0.2">
      <c r="A102" s="150"/>
      <c r="B102" s="117"/>
      <c r="C102" s="121"/>
      <c r="D102" s="134"/>
      <c r="E102" s="119"/>
      <c r="F102" s="1"/>
      <c r="G102" s="138"/>
    </row>
    <row r="103" spans="1:7" s="2" customFormat="1" x14ac:dyDescent="0.2">
      <c r="A103" s="116"/>
      <c r="B103" s="117"/>
      <c r="C103" s="121"/>
      <c r="D103" s="134"/>
      <c r="E103" s="119"/>
      <c r="F103" s="1"/>
    </row>
    <row r="104" spans="1:7" s="2" customFormat="1" x14ac:dyDescent="0.2">
      <c r="A104" s="143"/>
      <c r="B104" s="117"/>
      <c r="C104" s="118"/>
      <c r="D104" s="134"/>
      <c r="E104" s="119"/>
      <c r="F104" s="1"/>
    </row>
    <row r="105" spans="1:7" s="2" customFormat="1" x14ac:dyDescent="0.2">
      <c r="A105" s="141"/>
      <c r="B105" s="117"/>
      <c r="C105" s="118"/>
      <c r="D105" s="134"/>
      <c r="E105" s="119"/>
      <c r="F105" s="1"/>
    </row>
    <row r="106" spans="1:7" s="2" customFormat="1" x14ac:dyDescent="0.2">
      <c r="A106" s="141"/>
      <c r="B106" s="117"/>
      <c r="C106" s="144"/>
      <c r="D106" s="134"/>
      <c r="E106" s="119"/>
      <c r="F106" s="1"/>
    </row>
    <row r="107" spans="1:7" s="2" customFormat="1" x14ac:dyDescent="0.2">
      <c r="A107" s="141"/>
      <c r="B107" s="117"/>
      <c r="C107" s="118"/>
      <c r="D107" s="134"/>
      <c r="E107" s="119"/>
      <c r="F107" s="1"/>
    </row>
    <row r="108" spans="1:7" s="2" customFormat="1" x14ac:dyDescent="0.2">
      <c r="A108" s="142"/>
      <c r="B108" s="117"/>
      <c r="C108" s="121"/>
      <c r="D108" s="134"/>
      <c r="E108" s="119"/>
      <c r="F108" s="1"/>
    </row>
    <row r="109" spans="1:7" s="2" customFormat="1" x14ac:dyDescent="0.2">
      <c r="A109" s="143"/>
      <c r="B109" s="117"/>
      <c r="C109" s="118"/>
      <c r="D109" s="134"/>
      <c r="E109" s="119"/>
      <c r="F109" s="1"/>
    </row>
    <row r="110" spans="1:7" s="2" customFormat="1" x14ac:dyDescent="0.2">
      <c r="A110" s="141"/>
      <c r="B110" s="117"/>
      <c r="C110" s="118"/>
      <c r="D110" s="134"/>
      <c r="E110" s="119"/>
      <c r="F110" s="1"/>
    </row>
    <row r="111" spans="1:7" s="2" customFormat="1" x14ac:dyDescent="0.2">
      <c r="A111" s="141"/>
      <c r="B111" s="117"/>
      <c r="C111" s="118"/>
      <c r="D111" s="134"/>
      <c r="E111" s="119"/>
      <c r="F111" s="1"/>
    </row>
    <row r="112" spans="1:7" s="2" customFormat="1" x14ac:dyDescent="0.2">
      <c r="A112" s="149"/>
      <c r="B112" s="151"/>
      <c r="C112" s="138"/>
      <c r="D112" s="134"/>
      <c r="E112" s="119"/>
      <c r="F112" s="1"/>
    </row>
    <row r="113" spans="1:7" s="2" customFormat="1" x14ac:dyDescent="0.2">
      <c r="A113" s="141"/>
      <c r="B113" s="117"/>
      <c r="C113" s="118"/>
      <c r="D113" s="134"/>
      <c r="E113" s="140"/>
      <c r="F113" s="1"/>
      <c r="G113" s="138"/>
    </row>
    <row r="114" spans="1:7" s="2" customFormat="1" x14ac:dyDescent="0.2">
      <c r="A114" s="141"/>
      <c r="B114" s="117"/>
      <c r="C114" s="118"/>
      <c r="D114" s="134"/>
      <c r="E114" s="140"/>
      <c r="F114" s="1"/>
      <c r="G114" s="138"/>
    </row>
    <row r="115" spans="1:7" s="2" customFormat="1" x14ac:dyDescent="0.2">
      <c r="A115" s="141"/>
      <c r="B115" s="117"/>
      <c r="C115" s="144"/>
      <c r="D115" s="134"/>
      <c r="E115" s="119"/>
      <c r="F115" s="1"/>
    </row>
    <row r="116" spans="1:7" s="2" customFormat="1" x14ac:dyDescent="0.2">
      <c r="A116" s="142"/>
      <c r="B116" s="117"/>
      <c r="C116" s="118"/>
      <c r="D116" s="134"/>
      <c r="E116" s="119"/>
      <c r="F116" s="1"/>
    </row>
    <row r="117" spans="1:7" s="2" customFormat="1" x14ac:dyDescent="0.2">
      <c r="A117" s="141"/>
      <c r="B117" s="117"/>
      <c r="C117" s="118"/>
      <c r="D117" s="134"/>
      <c r="E117" s="119"/>
      <c r="F117" s="1"/>
    </row>
    <row r="118" spans="1:7" s="2" customFormat="1" x14ac:dyDescent="0.2">
      <c r="A118" s="141"/>
      <c r="B118" s="117"/>
      <c r="C118" s="136"/>
      <c r="D118" s="134"/>
      <c r="E118" s="135"/>
      <c r="F118" s="1"/>
    </row>
    <row r="119" spans="1:7" s="2" customFormat="1" x14ac:dyDescent="0.2">
      <c r="A119" s="141"/>
      <c r="B119" s="117"/>
      <c r="C119" s="118"/>
      <c r="D119" s="134"/>
      <c r="E119" s="119"/>
      <c r="F119" s="1"/>
    </row>
    <row r="120" spans="1:7" s="2" customFormat="1" x14ac:dyDescent="0.2">
      <c r="A120" s="141"/>
      <c r="B120" s="117"/>
      <c r="C120" s="118"/>
      <c r="D120" s="134"/>
      <c r="E120" s="119"/>
      <c r="F120" s="1"/>
    </row>
    <row r="121" spans="1:7" s="2" customFormat="1" x14ac:dyDescent="0.2">
      <c r="A121" s="141"/>
      <c r="B121" s="117"/>
      <c r="C121" s="118"/>
      <c r="D121" s="134"/>
      <c r="E121" s="119"/>
      <c r="F121" s="1"/>
    </row>
    <row r="122" spans="1:7" s="2" customFormat="1" x14ac:dyDescent="0.2">
      <c r="A122" s="141"/>
      <c r="B122" s="117"/>
      <c r="C122" s="118"/>
      <c r="D122" s="134"/>
      <c r="E122" s="119"/>
      <c r="F122" s="1"/>
    </row>
    <row r="123" spans="1:7" s="2" customFormat="1" x14ac:dyDescent="0.2">
      <c r="A123" s="141"/>
      <c r="B123" s="117"/>
      <c r="C123" s="118"/>
      <c r="D123" s="134"/>
      <c r="E123" s="119"/>
      <c r="F123" s="1"/>
    </row>
    <row r="124" spans="1:7" s="2" customFormat="1" x14ac:dyDescent="0.2">
      <c r="A124" s="141"/>
      <c r="B124" s="117"/>
      <c r="C124" s="118"/>
      <c r="D124" s="134"/>
      <c r="E124" s="119"/>
      <c r="F124" s="1"/>
    </row>
    <row r="125" spans="1:7" s="2" customFormat="1" x14ac:dyDescent="0.2">
      <c r="A125" s="141"/>
      <c r="B125" s="117"/>
      <c r="C125" s="118"/>
      <c r="D125" s="134"/>
      <c r="E125" s="119"/>
      <c r="F125" s="1"/>
    </row>
    <row r="126" spans="1:7" s="2" customFormat="1" x14ac:dyDescent="0.2">
      <c r="A126" s="141"/>
      <c r="B126" s="117"/>
      <c r="C126" s="118"/>
      <c r="D126" s="134"/>
      <c r="E126" s="119"/>
      <c r="F126" s="1"/>
    </row>
    <row r="127" spans="1:7" s="2" customFormat="1" x14ac:dyDescent="0.2">
      <c r="A127" s="141"/>
      <c r="B127" s="117"/>
      <c r="C127" s="118"/>
      <c r="D127" s="134"/>
      <c r="E127" s="119"/>
      <c r="F127" s="1"/>
    </row>
    <row r="128" spans="1:7" s="2" customFormat="1" x14ac:dyDescent="0.2">
      <c r="A128" s="141"/>
      <c r="B128" s="117"/>
      <c r="C128" s="118"/>
      <c r="D128" s="134"/>
      <c r="E128" s="119"/>
      <c r="F128" s="1"/>
    </row>
    <row r="129" spans="1:6" s="2" customFormat="1" x14ac:dyDescent="0.2">
      <c r="A129" s="141"/>
      <c r="B129" s="117"/>
      <c r="C129" s="118"/>
      <c r="D129" s="134"/>
      <c r="E129" s="119"/>
      <c r="F129" s="1"/>
    </row>
    <row r="130" spans="1:6" s="2" customFormat="1" x14ac:dyDescent="0.2">
      <c r="A130" s="141"/>
      <c r="B130" s="117"/>
      <c r="C130" s="118"/>
      <c r="D130" s="134"/>
      <c r="E130" s="119"/>
      <c r="F130" s="1"/>
    </row>
    <row r="131" spans="1:6" s="2" customFormat="1" x14ac:dyDescent="0.2">
      <c r="A131" s="141"/>
      <c r="B131" s="117"/>
      <c r="C131" s="136"/>
      <c r="D131" s="134"/>
      <c r="E131" s="119"/>
      <c r="F131" s="1"/>
    </row>
    <row r="132" spans="1:6" s="2" customFormat="1" ht="12" customHeight="1" x14ac:dyDescent="0.2">
      <c r="A132" s="141"/>
      <c r="B132" s="117"/>
      <c r="C132" s="118"/>
      <c r="D132" s="134"/>
      <c r="E132" s="140"/>
      <c r="F132" s="1"/>
    </row>
    <row r="133" spans="1:6" s="2" customFormat="1" x14ac:dyDescent="0.2">
      <c r="A133" s="141"/>
      <c r="B133" s="117"/>
      <c r="C133" s="118"/>
      <c r="D133" s="134"/>
      <c r="E133" s="140"/>
      <c r="F133" s="1"/>
    </row>
    <row r="134" spans="1:6" s="2" customFormat="1" x14ac:dyDescent="0.2">
      <c r="A134" s="141"/>
      <c r="B134" s="117"/>
      <c r="C134" s="144"/>
      <c r="D134" s="134"/>
      <c r="E134" s="119"/>
      <c r="F134" s="1"/>
    </row>
    <row r="135" spans="1:6" s="2" customFormat="1" x14ac:dyDescent="0.2">
      <c r="A135" s="141"/>
      <c r="B135" s="117"/>
      <c r="C135" s="118"/>
      <c r="D135" s="134"/>
      <c r="E135" s="119"/>
      <c r="F135" s="1"/>
    </row>
    <row r="136" spans="1:6" s="2" customFormat="1" x14ac:dyDescent="0.2">
      <c r="A136" s="141"/>
      <c r="B136" s="117"/>
      <c r="C136" s="118"/>
      <c r="D136" s="134"/>
      <c r="E136" s="119"/>
      <c r="F136" s="1"/>
    </row>
    <row r="137" spans="1:6" s="2" customFormat="1" x14ac:dyDescent="0.2">
      <c r="A137" s="141"/>
      <c r="B137" s="117"/>
      <c r="C137" s="144"/>
      <c r="D137" s="134"/>
      <c r="E137" s="119"/>
      <c r="F137" s="1"/>
    </row>
    <row r="138" spans="1:6" s="2" customFormat="1" x14ac:dyDescent="0.2">
      <c r="A138" s="141"/>
      <c r="B138" s="117"/>
      <c r="C138" s="144"/>
      <c r="D138" s="134"/>
      <c r="E138" s="119"/>
      <c r="F138" s="1"/>
    </row>
    <row r="139" spans="1:6" s="2" customFormat="1" x14ac:dyDescent="0.2">
      <c r="A139" s="141"/>
      <c r="B139" s="117"/>
      <c r="C139" s="118"/>
      <c r="D139" s="134"/>
      <c r="E139" s="119"/>
      <c r="F139" s="1"/>
    </row>
    <row r="140" spans="1:6" s="2" customFormat="1" x14ac:dyDescent="0.2">
      <c r="A140" s="72" t="s">
        <v>178</v>
      </c>
      <c r="B140" s="73">
        <f>SUM(B13:B139)</f>
        <v>8404.2199999999975</v>
      </c>
      <c r="C140" s="127" t="str">
        <f>IF(SUBTOTAL(3,B89:B139)=SUBTOTAL(103,B89:B139),'[1]Summary and sign-off'!$A$48,'[1]Summary and sign-off'!$A$49)</f>
        <v>Check - there are no hidden rows with data</v>
      </c>
      <c r="D140" s="160">
        <f>IF('[1]Summary and sign-off'!F96='[1]Summary and sign-off'!F94,'[1]Summary and sign-off'!A91,'[1]Summary and sign-off'!A90)</f>
        <v>0</v>
      </c>
      <c r="E140" s="160"/>
      <c r="F140" s="1"/>
    </row>
    <row r="141" spans="1:6" s="2" customFormat="1" x14ac:dyDescent="0.2">
      <c r="A141" s="17"/>
      <c r="B141" s="19"/>
      <c r="C141" s="17"/>
      <c r="D141" s="17"/>
      <c r="E141" s="17"/>
      <c r="F141" s="1"/>
    </row>
    <row r="142" spans="1:6" s="2" customFormat="1" ht="15.75" x14ac:dyDescent="0.2">
      <c r="A142" s="161" t="s">
        <v>125</v>
      </c>
      <c r="B142" s="161"/>
      <c r="C142" s="161"/>
      <c r="D142" s="161"/>
      <c r="E142" s="161"/>
      <c r="F142" s="1"/>
    </row>
    <row r="143" spans="1:6" s="2" customFormat="1" ht="25.5" x14ac:dyDescent="0.2">
      <c r="A143" s="24" t="s">
        <v>117</v>
      </c>
      <c r="B143" s="24" t="s">
        <v>62</v>
      </c>
      <c r="C143" s="24" t="s">
        <v>126</v>
      </c>
      <c r="D143" s="24" t="s">
        <v>127</v>
      </c>
      <c r="E143" s="24" t="s">
        <v>121</v>
      </c>
      <c r="F143" s="1"/>
    </row>
    <row r="144" spans="1:6" s="2" customFormat="1" x14ac:dyDescent="0.2">
      <c r="A144" s="96"/>
      <c r="B144" s="97"/>
      <c r="C144" s="98"/>
      <c r="D144" s="98"/>
      <c r="E144" s="99"/>
      <c r="F144" s="1"/>
    </row>
    <row r="145" spans="1:6" s="2" customFormat="1" x14ac:dyDescent="0.2">
      <c r="A145" s="116"/>
      <c r="B145" s="117"/>
      <c r="C145" s="118"/>
      <c r="D145" s="118"/>
      <c r="E145" s="119"/>
      <c r="F145" s="1"/>
    </row>
    <row r="146" spans="1:6" s="2" customFormat="1" x14ac:dyDescent="0.2">
      <c r="A146" s="116"/>
      <c r="B146" s="117"/>
      <c r="C146" s="118"/>
      <c r="D146" s="118"/>
      <c r="E146" s="119"/>
      <c r="F146" s="1"/>
    </row>
    <row r="147" spans="1:6" s="2" customFormat="1" x14ac:dyDescent="0.2">
      <c r="A147" s="116"/>
      <c r="B147" s="117"/>
      <c r="C147" s="118"/>
      <c r="D147" s="118"/>
      <c r="E147" s="119"/>
      <c r="F147" s="1"/>
    </row>
    <row r="148" spans="1:6" s="2" customFormat="1" x14ac:dyDescent="0.2">
      <c r="A148" s="116"/>
      <c r="B148" s="117"/>
      <c r="C148" s="118"/>
      <c r="D148" s="118"/>
      <c r="E148" s="119"/>
      <c r="F148" s="1"/>
    </row>
    <row r="149" spans="1:6" s="2" customFormat="1" x14ac:dyDescent="0.2">
      <c r="A149" s="116"/>
      <c r="B149" s="117"/>
      <c r="C149" s="118"/>
      <c r="D149" s="118"/>
      <c r="E149" s="119"/>
      <c r="F149" s="1"/>
    </row>
    <row r="150" spans="1:6" s="2" customFormat="1" x14ac:dyDescent="0.2">
      <c r="A150" s="116"/>
      <c r="B150" s="117"/>
      <c r="C150" s="118"/>
      <c r="D150" s="118"/>
      <c r="E150" s="119"/>
      <c r="F150" s="1"/>
    </row>
    <row r="151" spans="1:6" s="2" customFormat="1" x14ac:dyDescent="0.2">
      <c r="A151" s="116"/>
      <c r="B151" s="117"/>
      <c r="C151" s="118"/>
      <c r="D151" s="118"/>
      <c r="E151" s="119"/>
      <c r="F151" s="1"/>
    </row>
    <row r="152" spans="1:6" s="2" customFormat="1" x14ac:dyDescent="0.2">
      <c r="A152" s="116"/>
      <c r="B152" s="117"/>
      <c r="C152" s="118"/>
      <c r="D152" s="118"/>
      <c r="E152" s="119"/>
      <c r="F152" s="1"/>
    </row>
    <row r="153" spans="1:6" s="2" customFormat="1" x14ac:dyDescent="0.2">
      <c r="A153" s="116"/>
      <c r="B153" s="117"/>
      <c r="C153" s="118"/>
      <c r="D153" s="118"/>
      <c r="E153" s="119"/>
      <c r="F153" s="1"/>
    </row>
    <row r="154" spans="1:6" s="2" customFormat="1" x14ac:dyDescent="0.2">
      <c r="A154" s="116"/>
      <c r="B154" s="117"/>
      <c r="C154" s="118"/>
      <c r="D154" s="118"/>
      <c r="E154" s="119"/>
      <c r="F154" s="1"/>
    </row>
    <row r="155" spans="1:6" s="2" customFormat="1" hidden="1" x14ac:dyDescent="0.2">
      <c r="A155" s="116"/>
      <c r="B155" s="117"/>
      <c r="C155" s="118"/>
      <c r="D155" s="118"/>
      <c r="E155" s="119"/>
      <c r="F155" s="1"/>
    </row>
    <row r="156" spans="1:6" ht="19.5" customHeight="1" x14ac:dyDescent="0.2">
      <c r="A156" s="116"/>
      <c r="B156" s="117"/>
      <c r="C156" s="118"/>
      <c r="D156" s="118"/>
      <c r="E156" s="119"/>
      <c r="F156" s="17"/>
    </row>
    <row r="157" spans="1:6" ht="10.5" customHeight="1" x14ac:dyDescent="0.2">
      <c r="A157" s="116"/>
      <c r="B157" s="117"/>
      <c r="C157" s="118"/>
      <c r="D157" s="118"/>
      <c r="E157" s="119"/>
      <c r="F157" s="17"/>
    </row>
    <row r="158" spans="1:6" ht="34.5" customHeight="1" x14ac:dyDescent="0.2">
      <c r="A158" s="116"/>
      <c r="B158" s="117"/>
      <c r="C158" s="118"/>
      <c r="D158" s="118"/>
      <c r="E158" s="119"/>
      <c r="F158" s="17"/>
    </row>
    <row r="159" spans="1:6" x14ac:dyDescent="0.2">
      <c r="A159" s="116"/>
      <c r="B159" s="117"/>
      <c r="C159" s="118"/>
      <c r="D159" s="118"/>
      <c r="E159" s="119"/>
      <c r="F159" s="17"/>
    </row>
    <row r="160" spans="1:6" x14ac:dyDescent="0.2">
      <c r="A160" s="116"/>
      <c r="B160" s="117"/>
      <c r="C160" s="118"/>
      <c r="D160" s="118"/>
      <c r="E160" s="119"/>
      <c r="F160" s="17"/>
    </row>
    <row r="161" spans="1:6" ht="12.6" customHeight="1" x14ac:dyDescent="0.2">
      <c r="A161" s="116"/>
      <c r="B161" s="117"/>
      <c r="C161" s="118"/>
      <c r="D161" s="118"/>
      <c r="E161" s="119"/>
      <c r="F161" s="17"/>
    </row>
    <row r="162" spans="1:6" ht="12.95" customHeight="1" x14ac:dyDescent="0.2">
      <c r="A162" s="116"/>
      <c r="B162" s="117"/>
      <c r="C162" s="118"/>
      <c r="D162" s="118"/>
      <c r="E162" s="119"/>
      <c r="F162" s="17"/>
    </row>
    <row r="163" spans="1:6" x14ac:dyDescent="0.2">
      <c r="A163" s="116"/>
      <c r="B163" s="117"/>
      <c r="C163" s="118"/>
      <c r="D163" s="118"/>
      <c r="E163" s="119"/>
      <c r="F163" s="17"/>
    </row>
    <row r="164" spans="1:6" x14ac:dyDescent="0.2">
      <c r="A164" s="96"/>
      <c r="B164" s="97"/>
      <c r="C164" s="98"/>
      <c r="D164" s="98"/>
      <c r="E164" s="99"/>
      <c r="F164" s="17"/>
    </row>
    <row r="165" spans="1:6" ht="12.95" customHeight="1" x14ac:dyDescent="0.2">
      <c r="A165" s="72" t="s">
        <v>128</v>
      </c>
      <c r="B165" s="73">
        <f>SUM(B144:B164)</f>
        <v>0</v>
      </c>
      <c r="C165" s="127" t="str">
        <f>IF(SUBTOTAL(3,B144:B164)=SUBTOTAL(103,B144:B164),'Summary and sign-off'!$A$48,'Summary and sign-off'!$A$49)</f>
        <v>Check - there are no hidden rows with data</v>
      </c>
      <c r="D165" s="160" t="str">
        <f>IF('Summary and sign-off'!F57='Summary and sign-off'!F54,'Summary and sign-off'!A51,'Summary and sign-off'!A50)</f>
        <v>Check - each entry provides sufficient information</v>
      </c>
      <c r="E165" s="160"/>
      <c r="F165" s="17"/>
    </row>
    <row r="166" spans="1:6" x14ac:dyDescent="0.2">
      <c r="A166" s="17"/>
      <c r="B166" s="58"/>
      <c r="C166" s="19"/>
      <c r="D166" s="17"/>
      <c r="E166" s="17"/>
      <c r="F166" s="17"/>
    </row>
    <row r="167" spans="1:6" ht="15" x14ac:dyDescent="0.2">
      <c r="A167" s="31" t="s">
        <v>129</v>
      </c>
      <c r="B167" s="59">
        <f>B24+B140+B165</f>
        <v>11834.129999999997</v>
      </c>
      <c r="C167" s="32"/>
      <c r="D167" s="32"/>
      <c r="E167" s="32"/>
      <c r="F167" s="17"/>
    </row>
    <row r="168" spans="1:6" x14ac:dyDescent="0.2">
      <c r="A168" s="17"/>
      <c r="B168" s="19"/>
      <c r="C168" s="17"/>
      <c r="D168" s="17"/>
      <c r="E168" s="17"/>
      <c r="F168" s="17"/>
    </row>
    <row r="169" spans="1:6" hidden="1" x14ac:dyDescent="0.2">
      <c r="A169" s="18" t="s">
        <v>73</v>
      </c>
      <c r="B169" s="19"/>
      <c r="C169" s="17"/>
      <c r="D169" s="17"/>
      <c r="E169" s="17"/>
      <c r="F169" s="17"/>
    </row>
    <row r="170" spans="1:6" x14ac:dyDescent="0.2">
      <c r="A170" s="20" t="s">
        <v>130</v>
      </c>
    </row>
    <row r="171" spans="1:6" x14ac:dyDescent="0.2">
      <c r="A171" s="20" t="s">
        <v>131</v>
      </c>
      <c r="B171" s="17"/>
      <c r="D171" s="17"/>
    </row>
    <row r="172" spans="1:6" x14ac:dyDescent="0.2">
      <c r="A172" s="20" t="s">
        <v>132</v>
      </c>
    </row>
    <row r="173" spans="1:6" x14ac:dyDescent="0.2">
      <c r="A173" s="20" t="s">
        <v>79</v>
      </c>
      <c r="B173" s="19"/>
      <c r="C173" s="17"/>
      <c r="D173" s="17"/>
      <c r="E173" s="17"/>
    </row>
    <row r="174" spans="1:6" ht="12.75" hidden="1" customHeight="1" x14ac:dyDescent="0.2">
      <c r="A174" s="20" t="s">
        <v>133</v>
      </c>
      <c r="B174" s="17"/>
      <c r="D174" s="17"/>
    </row>
    <row r="175" spans="1:6" x14ac:dyDescent="0.2">
      <c r="A175" s="20" t="s">
        <v>134</v>
      </c>
    </row>
    <row r="176" spans="1:6" x14ac:dyDescent="0.2">
      <c r="A176" s="20" t="s">
        <v>135</v>
      </c>
      <c r="B176" s="20"/>
      <c r="C176" s="20"/>
      <c r="D176" s="20"/>
    </row>
    <row r="177" spans="1:6" hidden="1" x14ac:dyDescent="0.2">
      <c r="A177" s="26"/>
      <c r="B177" s="17"/>
      <c r="C177" s="17"/>
      <c r="D177" s="17"/>
      <c r="E177" s="17"/>
      <c r="F177" s="17"/>
    </row>
    <row r="178" spans="1:6" hidden="1" x14ac:dyDescent="0.2">
      <c r="A178" s="26"/>
      <c r="B178" s="17"/>
      <c r="C178" s="17"/>
      <c r="D178" s="17"/>
      <c r="E178" s="17"/>
      <c r="F178" s="17"/>
    </row>
    <row r="179" spans="1:6" hidden="1" x14ac:dyDescent="0.2">
      <c r="F179" s="17"/>
    </row>
    <row r="180" spans="1:6" hidden="1" x14ac:dyDescent="0.2">
      <c r="F180" s="17"/>
    </row>
    <row r="181" spans="1:6" hidden="1" x14ac:dyDescent="0.2">
      <c r="F181" s="17"/>
    </row>
    <row r="182" spans="1:6" x14ac:dyDescent="0.2"/>
    <row r="183" spans="1:6" x14ac:dyDescent="0.2"/>
    <row r="184" spans="1:6" x14ac:dyDescent="0.2"/>
    <row r="185" spans="1:6" x14ac:dyDescent="0.2"/>
    <row r="186" spans="1:6" x14ac:dyDescent="0.2">
      <c r="A186" s="26"/>
      <c r="B186" s="17"/>
      <c r="C186" s="17"/>
      <c r="D186" s="17"/>
      <c r="E186" s="17"/>
    </row>
    <row r="187" spans="1:6" x14ac:dyDescent="0.2">
      <c r="A187" s="26"/>
      <c r="B187" s="17"/>
      <c r="C187" s="17"/>
      <c r="D187" s="17"/>
      <c r="E187" s="17"/>
    </row>
    <row r="188" spans="1:6" x14ac:dyDescent="0.2">
      <c r="A188" s="26"/>
      <c r="B188" s="17"/>
      <c r="C188" s="17"/>
      <c r="D188" s="17"/>
      <c r="E188" s="17"/>
    </row>
    <row r="189" spans="1:6" x14ac:dyDescent="0.2">
      <c r="A189" s="26"/>
      <c r="B189" s="17"/>
      <c r="C189" s="17"/>
      <c r="D189" s="17"/>
      <c r="E189" s="17"/>
    </row>
    <row r="190" spans="1:6" x14ac:dyDescent="0.2">
      <c r="A190" s="26"/>
      <c r="B190" s="17"/>
      <c r="C190" s="17"/>
      <c r="D190" s="17"/>
      <c r="E190" s="17"/>
    </row>
    <row r="191" spans="1:6" x14ac:dyDescent="0.2"/>
    <row r="192" spans="1:6"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sheetData>
  <sheetProtection sheet="1" formatCells="0" formatRows="0" insertColumns="0" insertRows="0" deleteRows="0"/>
  <autoFilter ref="A27:E140" xr:uid="{00000000-0001-0000-0200-000000000000}">
    <sortState xmlns:xlrd2="http://schemas.microsoft.com/office/spreadsheetml/2017/richdata2" ref="A28:E170">
      <sortCondition ref="A27:A47"/>
    </sortState>
  </autoFilter>
  <sortState xmlns:xlrd2="http://schemas.microsoft.com/office/spreadsheetml/2017/richdata2" ref="A30:E139">
    <sortCondition ref="A29:A139"/>
  </sortState>
  <mergeCells count="15">
    <mergeCell ref="B7:E7"/>
    <mergeCell ref="B5:E5"/>
    <mergeCell ref="D165:E165"/>
    <mergeCell ref="A1:E1"/>
    <mergeCell ref="A26:E26"/>
    <mergeCell ref="A142:E142"/>
    <mergeCell ref="B2:E2"/>
    <mergeCell ref="B3:E3"/>
    <mergeCell ref="B4:E4"/>
    <mergeCell ref="A8:E8"/>
    <mergeCell ref="A9:E9"/>
    <mergeCell ref="B6:E6"/>
    <mergeCell ref="D24:E24"/>
    <mergeCell ref="A10:E10"/>
    <mergeCell ref="D140:E14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44 A164 A23 A12"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43 A11 A13:A14 A27:A28"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5 A147:A163 A17:A20 A22 A103:A104 A109 A33:A37"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B144:B145 B147:B164 B119:B139 B96:B116 B22:B23 B12:B13 B28:B29 B33:B35 B71:B88 B37:B68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39997558519241921"/>
    <pageSetUpPr fitToPage="1"/>
  </sheetPr>
  <dimension ref="A1:J70"/>
  <sheetViews>
    <sheetView topLeftCell="A16" zoomScaleNormal="100" workbookViewId="0">
      <selection activeCell="C28" sqref="C28"/>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56" t="s">
        <v>109</v>
      </c>
      <c r="B1" s="156"/>
      <c r="C1" s="156"/>
      <c r="D1" s="156"/>
      <c r="E1" s="156"/>
    </row>
    <row r="2" spans="1:6" ht="21" customHeight="1" x14ac:dyDescent="0.2">
      <c r="A2" s="3" t="s">
        <v>52</v>
      </c>
      <c r="B2" s="159" t="str">
        <f>'Summary and sign-off'!B2:F2</f>
        <v>New Zealand Artificial Limb Service</v>
      </c>
      <c r="C2" s="159"/>
      <c r="D2" s="159"/>
      <c r="E2" s="159"/>
    </row>
    <row r="3" spans="1:6" ht="21" customHeight="1" x14ac:dyDescent="0.2">
      <c r="A3" s="3" t="s">
        <v>110</v>
      </c>
      <c r="B3" s="159" t="str">
        <f>'Summary and sign-off'!B3:F3</f>
        <v>Sean Gray</v>
      </c>
      <c r="C3" s="159"/>
      <c r="D3" s="159"/>
      <c r="E3" s="159"/>
    </row>
    <row r="4" spans="1:6" ht="21" customHeight="1" x14ac:dyDescent="0.2">
      <c r="A4" s="3" t="s">
        <v>111</v>
      </c>
      <c r="B4" s="159">
        <f>'Summary and sign-off'!B4:F4</f>
        <v>45839</v>
      </c>
      <c r="C4" s="159"/>
      <c r="D4" s="159"/>
      <c r="E4" s="159"/>
    </row>
    <row r="5" spans="1:6" ht="21" customHeight="1" x14ac:dyDescent="0.2">
      <c r="A5" s="3" t="s">
        <v>112</v>
      </c>
      <c r="B5" s="159">
        <f>'Summary and sign-off'!B5:F5</f>
        <v>46022</v>
      </c>
      <c r="C5" s="159"/>
      <c r="D5" s="159"/>
      <c r="E5" s="159"/>
    </row>
    <row r="6" spans="1:6" ht="21" customHeight="1" x14ac:dyDescent="0.2">
      <c r="A6" s="3" t="s">
        <v>113</v>
      </c>
      <c r="B6" s="154" t="s">
        <v>80</v>
      </c>
      <c r="C6" s="154"/>
      <c r="D6" s="154"/>
      <c r="E6" s="154"/>
    </row>
    <row r="7" spans="1:6" ht="21" customHeight="1" x14ac:dyDescent="0.2">
      <c r="A7" s="3" t="s">
        <v>56</v>
      </c>
      <c r="B7" s="154" t="s">
        <v>83</v>
      </c>
      <c r="C7" s="154"/>
      <c r="D7" s="154"/>
      <c r="E7" s="154"/>
    </row>
    <row r="8" spans="1:6" ht="35.25" customHeight="1" x14ac:dyDescent="0.25">
      <c r="A8" s="169" t="s">
        <v>136</v>
      </c>
      <c r="B8" s="169"/>
      <c r="C8" s="170"/>
      <c r="D8" s="170"/>
      <c r="E8" s="170"/>
      <c r="F8" s="27"/>
    </row>
    <row r="9" spans="1:6" ht="35.25" customHeight="1" x14ac:dyDescent="0.25">
      <c r="A9" s="167" t="s">
        <v>137</v>
      </c>
      <c r="B9" s="168"/>
      <c r="C9" s="168"/>
      <c r="D9" s="168"/>
      <c r="E9" s="168"/>
      <c r="F9" s="27"/>
    </row>
    <row r="10" spans="1:6" ht="27" customHeight="1" x14ac:dyDescent="0.2">
      <c r="A10" s="24" t="s">
        <v>138</v>
      </c>
      <c r="B10" s="24" t="s">
        <v>62</v>
      </c>
      <c r="C10" s="24" t="s">
        <v>139</v>
      </c>
      <c r="D10" s="24" t="s">
        <v>140</v>
      </c>
      <c r="E10" s="24" t="s">
        <v>121</v>
      </c>
      <c r="F10" s="20"/>
    </row>
    <row r="11" spans="1:6" s="2" customFormat="1" hidden="1" x14ac:dyDescent="0.2">
      <c r="A11" s="100"/>
      <c r="B11" s="97"/>
      <c r="C11" s="101"/>
      <c r="D11" s="101"/>
      <c r="E11" s="102"/>
    </row>
    <row r="12" spans="1:6" s="2" customFormat="1" x14ac:dyDescent="0.2"/>
    <row r="13" spans="1:6" s="2" customFormat="1" x14ac:dyDescent="0.2">
      <c r="A13" s="116"/>
      <c r="B13" s="117"/>
      <c r="C13" s="118"/>
      <c r="D13" s="118"/>
      <c r="E13" s="119"/>
    </row>
    <row r="14" spans="1:6" s="2" customFormat="1" x14ac:dyDescent="0.2">
      <c r="A14" s="116"/>
      <c r="B14" s="117"/>
      <c r="C14" s="121"/>
      <c r="D14" s="121"/>
      <c r="E14" s="122"/>
    </row>
    <row r="15" spans="1:6" s="2" customFormat="1" x14ac:dyDescent="0.2">
      <c r="A15" s="116"/>
      <c r="B15" s="117"/>
      <c r="C15" s="121"/>
      <c r="D15" s="121"/>
      <c r="E15" s="122"/>
    </row>
    <row r="16" spans="1:6" s="2" customFormat="1" x14ac:dyDescent="0.2">
      <c r="A16" s="116"/>
      <c r="B16" s="117"/>
      <c r="C16" s="121"/>
      <c r="D16" s="121"/>
      <c r="E16" s="122"/>
    </row>
    <row r="17" spans="1:5" s="2" customFormat="1" x14ac:dyDescent="0.2">
      <c r="A17" s="116"/>
      <c r="B17" s="117"/>
      <c r="C17" s="121"/>
      <c r="D17" s="121"/>
      <c r="E17" s="122"/>
    </row>
    <row r="18" spans="1:5" s="2" customFormat="1" x14ac:dyDescent="0.2">
      <c r="A18" s="116"/>
      <c r="B18" s="117"/>
      <c r="C18" s="121"/>
      <c r="D18" s="121"/>
      <c r="E18" s="122"/>
    </row>
    <row r="19" spans="1:5" s="2" customFormat="1" x14ac:dyDescent="0.2">
      <c r="A19" s="116"/>
      <c r="B19" s="117"/>
      <c r="C19" s="121"/>
      <c r="D19" s="121"/>
      <c r="E19" s="122"/>
    </row>
    <row r="20" spans="1:5" s="2" customFormat="1" x14ac:dyDescent="0.2">
      <c r="A20" s="116"/>
      <c r="B20" s="117"/>
      <c r="C20" s="121"/>
      <c r="D20" s="121"/>
      <c r="E20" s="122"/>
    </row>
    <row r="21" spans="1:5" s="2" customFormat="1" x14ac:dyDescent="0.2">
      <c r="A21" s="116"/>
      <c r="B21" s="117"/>
      <c r="C21" s="121"/>
      <c r="D21" s="121"/>
      <c r="E21" s="122"/>
    </row>
    <row r="22" spans="1:5" s="2" customFormat="1" x14ac:dyDescent="0.2">
      <c r="A22" s="116"/>
      <c r="B22" s="117"/>
      <c r="C22" s="121"/>
      <c r="D22" s="121"/>
      <c r="E22" s="122"/>
    </row>
    <row r="23" spans="1:5" s="2" customFormat="1" x14ac:dyDescent="0.2">
      <c r="A23" s="116"/>
      <c r="B23" s="117"/>
      <c r="C23" s="121"/>
      <c r="D23" s="121"/>
      <c r="E23" s="122"/>
    </row>
    <row r="24" spans="1:5" s="2" customFormat="1" x14ac:dyDescent="0.2">
      <c r="A24" s="116"/>
      <c r="B24" s="117"/>
      <c r="C24" s="121"/>
      <c r="D24" s="121"/>
      <c r="E24" s="122"/>
    </row>
    <row r="25" spans="1:5" s="2" customFormat="1" x14ac:dyDescent="0.2">
      <c r="A25" s="116"/>
      <c r="B25" s="117"/>
      <c r="C25" s="121"/>
      <c r="D25" s="121"/>
      <c r="E25" s="122"/>
    </row>
    <row r="26" spans="1:5" s="2" customFormat="1" x14ac:dyDescent="0.2">
      <c r="A26" s="116"/>
      <c r="B26" s="117"/>
      <c r="C26" s="121"/>
      <c r="D26" s="121"/>
      <c r="E26" s="122"/>
    </row>
    <row r="27" spans="1:5" s="2" customFormat="1" x14ac:dyDescent="0.2">
      <c r="A27" s="116"/>
      <c r="B27" s="117"/>
      <c r="C27" s="121"/>
      <c r="D27" s="121"/>
      <c r="E27" s="122"/>
    </row>
    <row r="28" spans="1:5" s="2" customFormat="1" x14ac:dyDescent="0.2">
      <c r="A28" s="116"/>
      <c r="B28" s="117"/>
      <c r="C28" s="121"/>
      <c r="D28" s="121"/>
      <c r="E28" s="122"/>
    </row>
    <row r="29" spans="1:5" s="2" customFormat="1" x14ac:dyDescent="0.2">
      <c r="A29" s="116"/>
      <c r="B29" s="117"/>
      <c r="C29" s="121"/>
      <c r="D29" s="121"/>
      <c r="E29" s="122"/>
    </row>
    <row r="30" spans="1:5" s="2" customFormat="1" x14ac:dyDescent="0.2">
      <c r="A30" s="116"/>
      <c r="B30" s="117"/>
      <c r="C30" s="121"/>
      <c r="D30" s="121"/>
      <c r="E30" s="122"/>
    </row>
    <row r="31" spans="1:5" s="2" customFormat="1" x14ac:dyDescent="0.2">
      <c r="A31" s="116"/>
      <c r="B31" s="117"/>
      <c r="C31" s="121"/>
      <c r="D31" s="121"/>
      <c r="E31" s="122"/>
    </row>
    <row r="32" spans="1:5" s="2" customFormat="1" x14ac:dyDescent="0.2">
      <c r="A32" s="116"/>
      <c r="B32" s="117"/>
      <c r="C32" s="121"/>
      <c r="D32" s="121"/>
      <c r="E32" s="122"/>
    </row>
    <row r="33" spans="1:5" s="2" customFormat="1" x14ac:dyDescent="0.2">
      <c r="A33" s="116"/>
      <c r="B33" s="117"/>
      <c r="C33" s="121"/>
      <c r="D33" s="121"/>
      <c r="E33" s="122"/>
    </row>
    <row r="34" spans="1:5" s="2" customFormat="1" x14ac:dyDescent="0.2">
      <c r="A34" s="116"/>
      <c r="B34" s="117"/>
      <c r="C34" s="121"/>
      <c r="D34" s="121"/>
      <c r="E34" s="122"/>
    </row>
    <row r="35" spans="1:5" s="2" customFormat="1" x14ac:dyDescent="0.2">
      <c r="A35" s="116"/>
      <c r="B35" s="117"/>
      <c r="C35" s="121"/>
      <c r="D35" s="121"/>
      <c r="E35" s="122"/>
    </row>
    <row r="36" spans="1:5" s="2" customFormat="1" x14ac:dyDescent="0.2">
      <c r="A36" s="116"/>
      <c r="B36" s="117"/>
      <c r="C36" s="121"/>
      <c r="D36" s="121"/>
      <c r="E36" s="122"/>
    </row>
    <row r="37" spans="1:5" s="2" customFormat="1" x14ac:dyDescent="0.2">
      <c r="A37" s="116"/>
      <c r="B37" s="117"/>
      <c r="C37" s="121"/>
      <c r="D37" s="121"/>
      <c r="E37" s="122"/>
    </row>
    <row r="38" spans="1:5" s="2" customFormat="1" x14ac:dyDescent="0.2">
      <c r="A38" s="116"/>
      <c r="B38" s="117"/>
      <c r="C38" s="121"/>
      <c r="D38" s="121"/>
      <c r="E38" s="122"/>
    </row>
    <row r="39" spans="1:5" s="2" customFormat="1" x14ac:dyDescent="0.2">
      <c r="A39" s="116"/>
      <c r="B39" s="117"/>
      <c r="C39" s="121"/>
      <c r="D39" s="121"/>
      <c r="E39" s="122"/>
    </row>
    <row r="40" spans="1:5" s="2" customFormat="1" x14ac:dyDescent="0.2">
      <c r="A40" s="116"/>
      <c r="B40" s="117"/>
      <c r="C40" s="121"/>
      <c r="D40" s="121"/>
      <c r="E40" s="122"/>
    </row>
    <row r="41" spans="1:5" s="2" customFormat="1" x14ac:dyDescent="0.2">
      <c r="A41" s="116"/>
      <c r="B41" s="117"/>
      <c r="C41" s="121"/>
      <c r="D41" s="121"/>
      <c r="E41" s="122"/>
    </row>
    <row r="42" spans="1:5" s="2" customFormat="1" x14ac:dyDescent="0.2">
      <c r="A42" s="116"/>
      <c r="B42" s="117"/>
      <c r="C42" s="121"/>
      <c r="D42" s="121"/>
      <c r="E42" s="122"/>
    </row>
    <row r="43" spans="1:5" s="2" customFormat="1" x14ac:dyDescent="0.2">
      <c r="A43" s="116"/>
      <c r="B43" s="117"/>
      <c r="C43" s="121"/>
      <c r="D43" s="121"/>
      <c r="E43" s="122"/>
    </row>
    <row r="44" spans="1:5" s="2" customFormat="1" x14ac:dyDescent="0.2">
      <c r="A44" s="116"/>
      <c r="B44" s="117"/>
      <c r="C44" s="121"/>
      <c r="D44" s="121"/>
      <c r="E44" s="122"/>
    </row>
    <row r="45" spans="1:5" s="2" customFormat="1" x14ac:dyDescent="0.2">
      <c r="A45" s="116"/>
      <c r="B45" s="117"/>
      <c r="C45" s="121"/>
      <c r="D45" s="121"/>
      <c r="E45" s="122"/>
    </row>
    <row r="46" spans="1:5" s="2" customFormat="1" x14ac:dyDescent="0.2">
      <c r="A46" s="116"/>
      <c r="B46" s="117"/>
      <c r="C46" s="121"/>
      <c r="D46" s="121"/>
      <c r="E46" s="122"/>
    </row>
    <row r="47" spans="1:5" s="2" customFormat="1" x14ac:dyDescent="0.2">
      <c r="A47" s="116"/>
      <c r="B47" s="117"/>
      <c r="C47" s="121"/>
      <c r="D47" s="121"/>
      <c r="E47" s="122"/>
    </row>
    <row r="48" spans="1:5" s="2" customFormat="1" x14ac:dyDescent="0.2">
      <c r="A48" s="116"/>
      <c r="B48" s="117"/>
      <c r="C48" s="121"/>
      <c r="D48" s="121"/>
      <c r="E48" s="122"/>
    </row>
    <row r="49" spans="1:6" s="2" customFormat="1" x14ac:dyDescent="0.2">
      <c r="A49" s="116"/>
      <c r="B49" s="117"/>
      <c r="C49" s="121"/>
      <c r="D49" s="121"/>
      <c r="E49" s="122"/>
    </row>
    <row r="50" spans="1:6" s="2" customFormat="1" x14ac:dyDescent="0.2">
      <c r="A50" s="116"/>
      <c r="B50" s="117"/>
      <c r="C50" s="121"/>
      <c r="D50" s="121"/>
      <c r="E50" s="122"/>
    </row>
    <row r="51" spans="1:6" s="2" customFormat="1" x14ac:dyDescent="0.2">
      <c r="A51" s="116"/>
      <c r="B51" s="117"/>
      <c r="C51" s="121"/>
      <c r="D51" s="121"/>
      <c r="E51" s="122"/>
    </row>
    <row r="52" spans="1:6" s="2" customFormat="1" x14ac:dyDescent="0.2">
      <c r="A52" s="116"/>
      <c r="B52" s="117"/>
      <c r="C52" s="121"/>
      <c r="D52" s="121"/>
      <c r="E52" s="122"/>
    </row>
    <row r="53" spans="1:6" s="2" customFormat="1" x14ac:dyDescent="0.2">
      <c r="A53" s="116"/>
      <c r="B53" s="117"/>
      <c r="C53" s="121"/>
      <c r="D53" s="121"/>
      <c r="E53" s="122"/>
    </row>
    <row r="54" spans="1:6" s="2" customFormat="1" x14ac:dyDescent="0.2">
      <c r="A54" s="116"/>
      <c r="B54" s="117"/>
      <c r="C54" s="121"/>
      <c r="D54" s="121"/>
      <c r="E54" s="122"/>
    </row>
    <row r="55" spans="1:6" s="2" customFormat="1" x14ac:dyDescent="0.2">
      <c r="A55" s="116"/>
      <c r="B55" s="117"/>
      <c r="C55" s="121"/>
      <c r="D55" s="121"/>
      <c r="E55" s="122"/>
    </row>
    <row r="56" spans="1:6" s="2" customFormat="1" x14ac:dyDescent="0.2">
      <c r="A56" s="116"/>
      <c r="B56" s="117"/>
      <c r="C56" s="121"/>
      <c r="D56" s="121"/>
      <c r="E56" s="122"/>
    </row>
    <row r="57" spans="1:6" s="2" customFormat="1" x14ac:dyDescent="0.2">
      <c r="A57" s="116"/>
      <c r="B57" s="117"/>
      <c r="C57" s="121"/>
      <c r="D57" s="121"/>
      <c r="E57" s="122"/>
    </row>
    <row r="58" spans="1:6" s="2" customFormat="1" x14ac:dyDescent="0.2">
      <c r="A58" s="116"/>
      <c r="B58" s="117"/>
      <c r="C58" s="121"/>
      <c r="D58" s="121"/>
      <c r="E58" s="122"/>
    </row>
    <row r="59" spans="1:6" s="2" customFormat="1" x14ac:dyDescent="0.2">
      <c r="A59" s="120"/>
      <c r="B59" s="117"/>
      <c r="C59" s="121"/>
      <c r="D59" s="121"/>
      <c r="E59" s="122"/>
    </row>
    <row r="60" spans="1:6" s="2" customFormat="1" ht="11.25" hidden="1" customHeight="1" x14ac:dyDescent="0.2">
      <c r="A60" s="120"/>
      <c r="B60" s="117"/>
      <c r="C60" s="121"/>
      <c r="D60" s="121"/>
      <c r="E60" s="122"/>
    </row>
    <row r="61" spans="1:6" ht="34.5" customHeight="1" x14ac:dyDescent="0.2">
      <c r="A61" s="100"/>
      <c r="B61" s="97"/>
      <c r="C61" s="101"/>
      <c r="D61" s="101"/>
      <c r="E61" s="102"/>
      <c r="F61" s="2"/>
    </row>
    <row r="62" spans="1:6" ht="15" x14ac:dyDescent="0.2">
      <c r="A62" s="54" t="s">
        <v>141</v>
      </c>
      <c r="B62" s="63">
        <f>SUM(B11:B61)</f>
        <v>0</v>
      </c>
      <c r="C62" s="71" t="str">
        <f>IF(SUBTOTAL(3,B11:B61)=SUBTOTAL(103,B11:B61),'Summary and sign-off'!$A$48,'Summary and sign-off'!$A$49)</f>
        <v>Check - there are no hidden rows with data</v>
      </c>
      <c r="D62" s="160" t="str">
        <f>IF('Summary and sign-off'!F58='Summary and sign-off'!F54,'Summary and sign-off'!A51,'Summary and sign-off'!A50)</f>
        <v>Check - each entry provides sufficient information</v>
      </c>
      <c r="E62" s="160"/>
    </row>
    <row r="63" spans="1:6" x14ac:dyDescent="0.2">
      <c r="A63" s="18"/>
      <c r="B63" s="17"/>
      <c r="C63" s="17"/>
      <c r="D63" s="17"/>
      <c r="E63" s="17"/>
    </row>
    <row r="64" spans="1:6" ht="12.75" customHeight="1" x14ac:dyDescent="0.2">
      <c r="A64" s="18" t="s">
        <v>73</v>
      </c>
      <c r="B64" s="19"/>
      <c r="C64" s="17"/>
      <c r="D64" s="17"/>
      <c r="E64" s="17"/>
    </row>
    <row r="65" spans="1:6" x14ac:dyDescent="0.2">
      <c r="A65" s="20" t="s">
        <v>142</v>
      </c>
      <c r="B65" s="20"/>
      <c r="C65" s="20"/>
      <c r="D65" s="20"/>
      <c r="E65" s="20"/>
    </row>
    <row r="66" spans="1:6" x14ac:dyDescent="0.2">
      <c r="A66" s="20" t="s">
        <v>143</v>
      </c>
      <c r="B66" s="20"/>
      <c r="C66" s="28"/>
      <c r="D66" s="28"/>
      <c r="E66" s="28"/>
      <c r="F66" s="17"/>
    </row>
    <row r="67" spans="1:6" x14ac:dyDescent="0.2">
      <c r="A67" s="20" t="s">
        <v>79</v>
      </c>
      <c r="B67" s="19"/>
      <c r="C67" s="17"/>
      <c r="D67" s="17"/>
      <c r="E67" s="17"/>
    </row>
    <row r="68" spans="1:6" ht="12.75" customHeight="1" x14ac:dyDescent="0.2">
      <c r="A68" s="20" t="s">
        <v>144</v>
      </c>
      <c r="B68" s="20"/>
      <c r="C68" s="28"/>
      <c r="D68" s="28"/>
      <c r="E68" s="28"/>
    </row>
    <row r="69" spans="1:6" x14ac:dyDescent="0.2">
      <c r="A69" s="20" t="s">
        <v>145</v>
      </c>
      <c r="B69" s="20"/>
      <c r="C69" s="22"/>
      <c r="D69" s="22"/>
      <c r="E69" s="22"/>
    </row>
    <row r="70" spans="1:6" hidden="1" x14ac:dyDescent="0.2">
      <c r="A70" s="17"/>
      <c r="B70" s="17"/>
      <c r="C70" s="17"/>
      <c r="D70" s="17"/>
      <c r="E70" s="17"/>
    </row>
  </sheetData>
  <sheetProtection sheet="1" formatCells="0" insertRows="0" deleteRows="0"/>
  <mergeCells count="10">
    <mergeCell ref="D62:E62"/>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61"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60"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B14:B61 B11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39997558519241921"/>
    <pageSetUpPr fitToPage="1"/>
  </sheetPr>
  <dimension ref="A1:M41"/>
  <sheetViews>
    <sheetView zoomScaleNormal="100" workbookViewId="0">
      <selection activeCell="C22" sqref="C22"/>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56" t="s">
        <v>109</v>
      </c>
      <c r="B1" s="156"/>
      <c r="C1" s="156"/>
      <c r="D1" s="156"/>
      <c r="E1" s="156"/>
    </row>
    <row r="2" spans="1:6" ht="21" customHeight="1" x14ac:dyDescent="0.2">
      <c r="A2" s="3" t="s">
        <v>52</v>
      </c>
      <c r="B2" s="159" t="str">
        <f>'Summary and sign-off'!B2:F2</f>
        <v>New Zealand Artificial Limb Service</v>
      </c>
      <c r="C2" s="159"/>
      <c r="D2" s="159"/>
      <c r="E2" s="159"/>
    </row>
    <row r="3" spans="1:6" ht="21" customHeight="1" x14ac:dyDescent="0.2">
      <c r="A3" s="3" t="s">
        <v>110</v>
      </c>
      <c r="B3" s="159" t="str">
        <f>'Summary and sign-off'!B3:F3</f>
        <v>Sean Gray</v>
      </c>
      <c r="C3" s="159"/>
      <c r="D3" s="159"/>
      <c r="E3" s="159"/>
    </row>
    <row r="4" spans="1:6" ht="21" customHeight="1" x14ac:dyDescent="0.2">
      <c r="A4" s="3" t="s">
        <v>111</v>
      </c>
      <c r="B4" s="159">
        <f>'Summary and sign-off'!B4:F4</f>
        <v>45839</v>
      </c>
      <c r="C4" s="159"/>
      <c r="D4" s="159"/>
      <c r="E4" s="159"/>
    </row>
    <row r="5" spans="1:6" ht="21" customHeight="1" x14ac:dyDescent="0.2">
      <c r="A5" s="3" t="s">
        <v>112</v>
      </c>
      <c r="B5" s="159">
        <f>'Summary and sign-off'!B5:F5</f>
        <v>46022</v>
      </c>
      <c r="C5" s="159"/>
      <c r="D5" s="159"/>
      <c r="E5" s="159"/>
    </row>
    <row r="6" spans="1:6" ht="21" customHeight="1" x14ac:dyDescent="0.2">
      <c r="A6" s="3" t="s">
        <v>113</v>
      </c>
      <c r="B6" s="154" t="s">
        <v>80</v>
      </c>
      <c r="C6" s="154"/>
      <c r="D6" s="154"/>
      <c r="E6" s="154"/>
      <c r="F6" s="23"/>
    </row>
    <row r="7" spans="1:6" ht="21" customHeight="1" x14ac:dyDescent="0.2">
      <c r="A7" s="3" t="s">
        <v>56</v>
      </c>
      <c r="B7" s="154" t="s">
        <v>83</v>
      </c>
      <c r="C7" s="154"/>
      <c r="D7" s="154"/>
      <c r="E7" s="154"/>
      <c r="F7" s="23"/>
    </row>
    <row r="8" spans="1:6" ht="35.25" customHeight="1" x14ac:dyDescent="0.2">
      <c r="A8" s="163" t="s">
        <v>146</v>
      </c>
      <c r="B8" s="163"/>
      <c r="C8" s="170"/>
      <c r="D8" s="170"/>
      <c r="E8" s="170"/>
    </row>
    <row r="9" spans="1:6" ht="35.25" customHeight="1" x14ac:dyDescent="0.2">
      <c r="A9" s="171" t="s">
        <v>147</v>
      </c>
      <c r="B9" s="172"/>
      <c r="C9" s="172"/>
      <c r="D9" s="172"/>
      <c r="E9" s="172"/>
    </row>
    <row r="10" spans="1:6" ht="27" customHeight="1" x14ac:dyDescent="0.2">
      <c r="A10" s="128" t="s">
        <v>117</v>
      </c>
      <c r="B10" s="128" t="s">
        <v>62</v>
      </c>
      <c r="C10" s="128" t="s">
        <v>148</v>
      </c>
      <c r="D10" s="128" t="s">
        <v>149</v>
      </c>
      <c r="E10" s="128" t="s">
        <v>121</v>
      </c>
      <c r="F10" s="20"/>
    </row>
    <row r="11" spans="1:6" s="2" customFormat="1" hidden="1" x14ac:dyDescent="0.2">
      <c r="A11" s="116"/>
      <c r="B11" s="116"/>
      <c r="C11" s="116"/>
      <c r="D11" s="116"/>
      <c r="E11" s="116"/>
    </row>
    <row r="12" spans="1:6" s="2" customFormat="1" x14ac:dyDescent="0.2">
      <c r="A12" s="116">
        <v>45869</v>
      </c>
      <c r="B12" s="117">
        <v>293.80199999999996</v>
      </c>
      <c r="C12" s="116" t="s">
        <v>172</v>
      </c>
      <c r="D12" s="116" t="s">
        <v>179</v>
      </c>
      <c r="E12" s="117" t="s">
        <v>168</v>
      </c>
    </row>
    <row r="13" spans="1:6" s="2" customFormat="1" x14ac:dyDescent="0.2">
      <c r="A13" s="116">
        <v>45900</v>
      </c>
      <c r="B13" s="117">
        <v>41.77</v>
      </c>
      <c r="C13" s="130" t="s">
        <v>172</v>
      </c>
      <c r="D13" s="116" t="s">
        <v>179</v>
      </c>
      <c r="E13" s="130" t="s">
        <v>168</v>
      </c>
    </row>
    <row r="14" spans="1:6" s="2" customFormat="1" x14ac:dyDescent="0.2">
      <c r="A14" s="116">
        <v>45930</v>
      </c>
      <c r="B14" s="117">
        <v>49.09</v>
      </c>
      <c r="C14" s="130" t="s">
        <v>172</v>
      </c>
      <c r="D14" s="116" t="s">
        <v>179</v>
      </c>
      <c r="E14" s="130" t="s">
        <v>168</v>
      </c>
    </row>
    <row r="15" spans="1:6" s="2" customFormat="1" x14ac:dyDescent="0.2">
      <c r="A15" s="116">
        <v>45961</v>
      </c>
      <c r="B15" s="117">
        <v>368.4</v>
      </c>
      <c r="C15" s="116" t="s">
        <v>172</v>
      </c>
      <c r="D15" s="116" t="s">
        <v>179</v>
      </c>
      <c r="E15" s="129" t="s">
        <v>168</v>
      </c>
    </row>
    <row r="16" spans="1:6" s="2" customFormat="1" x14ac:dyDescent="0.2">
      <c r="A16" s="116">
        <v>45991</v>
      </c>
      <c r="B16" s="117">
        <v>366.8</v>
      </c>
      <c r="C16" s="116" t="s">
        <v>172</v>
      </c>
      <c r="D16" s="116" t="s">
        <v>179</v>
      </c>
      <c r="E16" s="129" t="s">
        <v>168</v>
      </c>
    </row>
    <row r="17" spans="1:6" s="2" customFormat="1" x14ac:dyDescent="0.2">
      <c r="A17" s="116">
        <v>46022</v>
      </c>
      <c r="B17" s="117">
        <v>42.46</v>
      </c>
      <c r="C17" s="116" t="s">
        <v>172</v>
      </c>
      <c r="D17" s="116" t="s">
        <v>179</v>
      </c>
      <c r="E17" s="116" t="s">
        <v>168</v>
      </c>
    </row>
    <row r="18" spans="1:6" s="2" customFormat="1" x14ac:dyDescent="0.2">
      <c r="A18" s="141"/>
      <c r="B18" s="137"/>
      <c r="C18" s="118"/>
      <c r="D18" s="118"/>
      <c r="E18" s="119"/>
    </row>
    <row r="19" spans="1:6" s="2" customFormat="1" x14ac:dyDescent="0.2">
      <c r="A19" s="116"/>
      <c r="B19" s="117"/>
      <c r="C19" s="121"/>
      <c r="D19" s="121"/>
      <c r="E19" s="122"/>
    </row>
    <row r="20" spans="1:6" s="2" customFormat="1" x14ac:dyDescent="0.2">
      <c r="A20" s="116"/>
      <c r="B20" s="117"/>
      <c r="C20" s="129"/>
      <c r="D20" s="129"/>
      <c r="E20" s="131"/>
    </row>
    <row r="21" spans="1:6" s="2" customFormat="1" x14ac:dyDescent="0.2">
      <c r="A21" s="116"/>
      <c r="B21" s="117"/>
      <c r="C21" s="129"/>
      <c r="D21" s="129"/>
      <c r="E21" s="133"/>
    </row>
    <row r="22" spans="1:6" s="2" customFormat="1" x14ac:dyDescent="0.2">
      <c r="A22" s="116"/>
      <c r="B22" s="117"/>
      <c r="C22" s="121"/>
      <c r="D22" s="121"/>
      <c r="E22" s="122"/>
    </row>
    <row r="23" spans="1:6" s="2" customFormat="1" x14ac:dyDescent="0.2">
      <c r="A23" s="116"/>
      <c r="B23" s="117"/>
      <c r="C23" s="121"/>
      <c r="D23" s="121"/>
      <c r="E23" s="122"/>
    </row>
    <row r="24" spans="1:6" s="2" customFormat="1" x14ac:dyDescent="0.2">
      <c r="A24" s="120"/>
      <c r="B24" s="117"/>
      <c r="C24" s="121"/>
      <c r="D24" s="121"/>
      <c r="E24" s="122"/>
    </row>
    <row r="25" spans="1:6" s="2" customFormat="1" x14ac:dyDescent="0.2">
      <c r="A25" s="120"/>
      <c r="B25" s="117"/>
      <c r="C25" s="121"/>
      <c r="D25" s="121"/>
      <c r="E25" s="122"/>
    </row>
    <row r="26" spans="1:6" s="2" customFormat="1" hidden="1" x14ac:dyDescent="0.2">
      <c r="A26" s="100"/>
      <c r="B26" s="97"/>
      <c r="C26" s="101"/>
      <c r="D26" s="101"/>
      <c r="E26" s="102"/>
    </row>
    <row r="27" spans="1:6" ht="34.5" customHeight="1" x14ac:dyDescent="0.2">
      <c r="A27" s="54" t="s">
        <v>150</v>
      </c>
      <c r="B27" s="63">
        <f>SUM(B11:B26)</f>
        <v>1162.3219999999999</v>
      </c>
      <c r="C27" s="71" t="str">
        <f>IF(SUBTOTAL(3,B11:B26)=SUBTOTAL(103,B11:B26),'Summary and sign-off'!$A$48,'Summary and sign-off'!$A$49)</f>
        <v>Check - there are no hidden rows with data</v>
      </c>
      <c r="D27" s="160" t="str">
        <f>IF('Summary and sign-off'!F59='Summary and sign-off'!F54,'Summary and sign-off'!A51,'Summary and sign-off'!A50)</f>
        <v>Check - each entry provides sufficient information</v>
      </c>
      <c r="E27" s="160"/>
    </row>
    <row r="28" spans="1:6" ht="14.1" customHeight="1" x14ac:dyDescent="0.2">
      <c r="B28" s="17"/>
      <c r="C28" s="17"/>
      <c r="D28" s="17"/>
      <c r="E28" s="17"/>
    </row>
    <row r="29" spans="1:6" x14ac:dyDescent="0.2">
      <c r="A29" s="18" t="s">
        <v>151</v>
      </c>
      <c r="B29" s="17"/>
      <c r="C29" s="17"/>
      <c r="D29" s="17"/>
      <c r="E29" s="17"/>
    </row>
    <row r="30" spans="1:6" ht="12.6" customHeight="1" x14ac:dyDescent="0.2">
      <c r="A30" s="20" t="s">
        <v>130</v>
      </c>
      <c r="B30" s="17"/>
      <c r="C30" s="17"/>
      <c r="D30" s="17"/>
      <c r="E30" s="17"/>
    </row>
    <row r="31" spans="1:6" x14ac:dyDescent="0.2">
      <c r="A31" s="20" t="s">
        <v>79</v>
      </c>
      <c r="B31" s="19"/>
      <c r="C31" s="17"/>
      <c r="D31" s="17"/>
      <c r="E31" s="17"/>
      <c r="F31" s="17"/>
    </row>
    <row r="32" spans="1:6" x14ac:dyDescent="0.2">
      <c r="A32" s="20" t="s">
        <v>144</v>
      </c>
      <c r="C32" s="17"/>
      <c r="D32" s="17"/>
      <c r="E32" s="17"/>
      <c r="F32" s="17"/>
    </row>
    <row r="33" spans="1:6" ht="12.75" customHeight="1" x14ac:dyDescent="0.2">
      <c r="A33" s="20" t="s">
        <v>145</v>
      </c>
      <c r="B33" s="25"/>
      <c r="C33" s="22"/>
      <c r="D33" s="22"/>
      <c r="E33" s="22"/>
      <c r="F33" s="22"/>
    </row>
    <row r="34" spans="1:6" x14ac:dyDescent="0.2">
      <c r="B34" s="26"/>
      <c r="C34" s="17"/>
      <c r="D34" s="17"/>
      <c r="E34" s="17"/>
    </row>
    <row r="35" spans="1:6" hidden="1" x14ac:dyDescent="0.2">
      <c r="A35" s="17"/>
      <c r="B35" s="17"/>
      <c r="C35" s="17"/>
      <c r="D35" s="17"/>
    </row>
    <row r="36" spans="1:6" ht="12.75" hidden="1" customHeight="1" x14ac:dyDescent="0.2"/>
    <row r="37" spans="1:6" hidden="1" x14ac:dyDescent="0.2">
      <c r="A37" s="17"/>
      <c r="B37" s="17"/>
      <c r="C37" s="17"/>
      <c r="D37" s="17"/>
      <c r="E37" s="17"/>
    </row>
    <row r="38" spans="1:6" hidden="1" x14ac:dyDescent="0.2">
      <c r="A38" s="17"/>
      <c r="B38" s="17"/>
      <c r="C38" s="17"/>
      <c r="D38" s="17"/>
      <c r="E38" s="17"/>
    </row>
    <row r="39" spans="1:6" hidden="1" x14ac:dyDescent="0.2">
      <c r="A39" s="17"/>
      <c r="B39" s="17"/>
      <c r="C39" s="17"/>
      <c r="D39" s="17"/>
      <c r="E39" s="17"/>
    </row>
    <row r="40" spans="1:6" hidden="1" x14ac:dyDescent="0.2">
      <c r="A40" s="17"/>
      <c r="B40" s="17"/>
      <c r="C40" s="17"/>
      <c r="D40" s="17"/>
      <c r="E40" s="17"/>
    </row>
    <row r="41" spans="1:6" hidden="1" x14ac:dyDescent="0.2">
      <c r="A41" s="17"/>
      <c r="B41" s="17"/>
      <c r="C41" s="17"/>
      <c r="D41" s="17"/>
      <c r="E41" s="17"/>
    </row>
  </sheetData>
  <sheetProtection sheet="1" formatCells="0" insertRows="0" deleteRows="0"/>
  <mergeCells count="10">
    <mergeCell ref="D27:E27"/>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6"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7 A20:A25"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8" tint="-0.249977111117893"/>
    <pageSetUpPr fitToPage="1"/>
  </sheetPr>
  <dimension ref="A1:J45"/>
  <sheetViews>
    <sheetView topLeftCell="A9" zoomScaleNormal="100" workbookViewId="0">
      <selection activeCell="B17" sqref="B17"/>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56" t="s">
        <v>152</v>
      </c>
      <c r="B1" s="156"/>
      <c r="C1" s="156"/>
      <c r="D1" s="156"/>
      <c r="E1" s="156"/>
      <c r="F1" s="156"/>
    </row>
    <row r="2" spans="1:6" ht="21" customHeight="1" x14ac:dyDescent="0.2">
      <c r="A2" s="3" t="s">
        <v>52</v>
      </c>
      <c r="B2" s="159" t="str">
        <f>'Summary and sign-off'!B2:F2</f>
        <v>New Zealand Artificial Limb Service</v>
      </c>
      <c r="C2" s="159"/>
      <c r="D2" s="159"/>
      <c r="E2" s="159"/>
      <c r="F2" s="159"/>
    </row>
    <row r="3" spans="1:6" ht="21" customHeight="1" x14ac:dyDescent="0.2">
      <c r="A3" s="3" t="s">
        <v>110</v>
      </c>
      <c r="B3" s="159" t="str">
        <f>'Summary and sign-off'!B3:F3</f>
        <v>Sean Gray</v>
      </c>
      <c r="C3" s="159"/>
      <c r="D3" s="159"/>
      <c r="E3" s="159"/>
      <c r="F3" s="159"/>
    </row>
    <row r="4" spans="1:6" ht="21" customHeight="1" x14ac:dyDescent="0.2">
      <c r="A4" s="3" t="s">
        <v>111</v>
      </c>
      <c r="B4" s="159">
        <f>'Summary and sign-off'!B4:F4</f>
        <v>45839</v>
      </c>
      <c r="C4" s="159"/>
      <c r="D4" s="159"/>
      <c r="E4" s="159"/>
      <c r="F4" s="159"/>
    </row>
    <row r="5" spans="1:6" ht="21" customHeight="1" x14ac:dyDescent="0.2">
      <c r="A5" s="3" t="s">
        <v>112</v>
      </c>
      <c r="B5" s="159">
        <f>'Summary and sign-off'!B5:F5</f>
        <v>46022</v>
      </c>
      <c r="C5" s="159"/>
      <c r="D5" s="159"/>
      <c r="E5" s="159"/>
      <c r="F5" s="159"/>
    </row>
    <row r="6" spans="1:6" ht="21" customHeight="1" x14ac:dyDescent="0.2">
      <c r="A6" s="3" t="s">
        <v>153</v>
      </c>
      <c r="B6" s="154" t="s">
        <v>80</v>
      </c>
      <c r="C6" s="154"/>
      <c r="D6" s="154"/>
      <c r="E6" s="154"/>
      <c r="F6" s="154"/>
    </row>
    <row r="7" spans="1:6" ht="21" customHeight="1" x14ac:dyDescent="0.2">
      <c r="A7" s="3" t="s">
        <v>56</v>
      </c>
      <c r="B7" s="154" t="s">
        <v>83</v>
      </c>
      <c r="C7" s="154"/>
      <c r="D7" s="154"/>
      <c r="E7" s="154"/>
      <c r="F7" s="154"/>
    </row>
    <row r="8" spans="1:6" ht="36" customHeight="1" x14ac:dyDescent="0.2">
      <c r="A8" s="163" t="s">
        <v>154</v>
      </c>
      <c r="B8" s="163"/>
      <c r="C8" s="163"/>
      <c r="D8" s="163"/>
      <c r="E8" s="163"/>
      <c r="F8" s="163"/>
    </row>
    <row r="9" spans="1:6" ht="36" customHeight="1" x14ac:dyDescent="0.2">
      <c r="A9" s="171" t="s">
        <v>155</v>
      </c>
      <c r="B9" s="172"/>
      <c r="C9" s="172"/>
      <c r="D9" s="172"/>
      <c r="E9" s="172"/>
      <c r="F9" s="172"/>
    </row>
    <row r="10" spans="1:6" ht="39" customHeight="1" x14ac:dyDescent="0.2">
      <c r="A10" s="24" t="s">
        <v>117</v>
      </c>
      <c r="B10" s="110" t="s">
        <v>156</v>
      </c>
      <c r="C10" s="110" t="s">
        <v>157</v>
      </c>
      <c r="D10" s="110" t="s">
        <v>158</v>
      </c>
      <c r="E10" s="110" t="s">
        <v>159</v>
      </c>
      <c r="F10" s="110" t="s">
        <v>160</v>
      </c>
    </row>
    <row r="11" spans="1:6" s="2" customFormat="1" hidden="1" x14ac:dyDescent="0.2">
      <c r="A11" s="96"/>
      <c r="B11" s="101"/>
      <c r="C11" s="103"/>
      <c r="D11" s="101"/>
      <c r="E11" s="104"/>
      <c r="F11" s="102"/>
    </row>
    <row r="12" spans="1:6" s="2" customFormat="1" x14ac:dyDescent="0.2">
      <c r="A12" s="116"/>
      <c r="B12" s="123"/>
      <c r="C12" s="124"/>
      <c r="D12" s="123"/>
      <c r="E12" s="125"/>
      <c r="F12" s="126"/>
    </row>
    <row r="13" spans="1:6" s="2" customFormat="1" x14ac:dyDescent="0.2">
      <c r="A13" s="116"/>
      <c r="B13" s="118"/>
      <c r="C13" s="118"/>
      <c r="D13" s="118"/>
      <c r="E13" s="117"/>
      <c r="F13" s="126"/>
    </row>
    <row r="14" spans="1:6" s="2" customFormat="1" x14ac:dyDescent="0.2">
      <c r="A14" s="116"/>
      <c r="B14" s="123"/>
      <c r="C14" s="124"/>
      <c r="D14" s="123"/>
      <c r="E14" s="125"/>
      <c r="F14" s="126"/>
    </row>
    <row r="15" spans="1:6" s="2" customFormat="1" x14ac:dyDescent="0.2">
      <c r="A15" s="116"/>
      <c r="B15" s="123"/>
      <c r="C15" s="124"/>
      <c r="D15" s="123"/>
      <c r="E15" s="125"/>
      <c r="F15" s="126"/>
    </row>
    <row r="16" spans="1:6" s="2" customFormat="1" x14ac:dyDescent="0.2">
      <c r="A16" s="116"/>
      <c r="B16" s="123"/>
      <c r="C16" s="124"/>
      <c r="D16" s="123"/>
      <c r="E16" s="125"/>
      <c r="F16" s="126"/>
    </row>
    <row r="17" spans="1:7" s="2" customFormat="1" x14ac:dyDescent="0.2">
      <c r="A17" s="116"/>
      <c r="B17" s="123"/>
      <c r="C17" s="124"/>
      <c r="D17" s="123"/>
      <c r="E17" s="125"/>
      <c r="F17" s="126"/>
    </row>
    <row r="18" spans="1:7" s="2" customFormat="1" x14ac:dyDescent="0.2">
      <c r="A18" s="116"/>
      <c r="B18" s="123"/>
      <c r="C18" s="124"/>
      <c r="D18" s="123"/>
      <c r="E18" s="125"/>
      <c r="F18" s="126"/>
    </row>
    <row r="19" spans="1:7" s="2" customFormat="1" x14ac:dyDescent="0.2">
      <c r="A19" s="116"/>
      <c r="B19" s="123"/>
      <c r="C19" s="124"/>
      <c r="D19" s="123"/>
      <c r="E19" s="125"/>
      <c r="F19" s="126"/>
    </row>
    <row r="20" spans="1:7" s="2" customFormat="1" x14ac:dyDescent="0.2">
      <c r="A20" s="116"/>
      <c r="B20" s="123"/>
      <c r="C20" s="124"/>
      <c r="D20" s="123"/>
      <c r="E20" s="125"/>
      <c r="F20" s="126"/>
    </row>
    <row r="21" spans="1:7" s="2" customFormat="1" x14ac:dyDescent="0.2">
      <c r="A21" s="116"/>
      <c r="B21" s="123"/>
      <c r="C21" s="124"/>
      <c r="D21" s="123"/>
      <c r="E21" s="125"/>
      <c r="F21" s="126"/>
    </row>
    <row r="22" spans="1:7" s="2" customFormat="1" x14ac:dyDescent="0.2">
      <c r="A22" s="116"/>
      <c r="B22" s="123"/>
      <c r="C22" s="124"/>
      <c r="D22" s="123"/>
      <c r="E22" s="125"/>
      <c r="F22" s="126"/>
    </row>
    <row r="23" spans="1:7" s="2" customFormat="1" x14ac:dyDescent="0.2">
      <c r="A23" s="116"/>
      <c r="B23" s="123"/>
      <c r="C23" s="124"/>
      <c r="D23" s="123"/>
      <c r="E23" s="125"/>
      <c r="F23" s="126"/>
    </row>
    <row r="24" spans="1:7" s="2" customFormat="1" hidden="1" x14ac:dyDescent="0.2">
      <c r="A24" s="96"/>
      <c r="B24" s="101"/>
      <c r="C24" s="103"/>
      <c r="D24" s="101"/>
      <c r="E24" s="104"/>
      <c r="F24" s="102"/>
    </row>
    <row r="25" spans="1:7" ht="34.5" customHeight="1" x14ac:dyDescent="0.2">
      <c r="A25" s="111" t="s">
        <v>161</v>
      </c>
      <c r="B25" s="112" t="s">
        <v>162</v>
      </c>
      <c r="C25" s="113">
        <f>C26+C27</f>
        <v>0</v>
      </c>
      <c r="D25" s="114" t="str">
        <f>IF(SUBTOTAL(3,C11:C24)=SUBTOTAL(103,C11:C24),'Summary and sign-off'!$A$48,'Summary and sign-off'!$A$49)</f>
        <v>Check - there are no hidden rows with data</v>
      </c>
      <c r="E25" s="160" t="str">
        <f>IF('Summary and sign-off'!F60='Summary and sign-off'!F54,'Summary and sign-off'!A52,'Summary and sign-off'!A50)</f>
        <v>Check - each entry provides sufficient information</v>
      </c>
      <c r="F25" s="160"/>
      <c r="G25" s="2"/>
    </row>
    <row r="26" spans="1:7" ht="25.5" customHeight="1" x14ac:dyDescent="0.25">
      <c r="A26" s="55"/>
      <c r="B26" s="56" t="s">
        <v>96</v>
      </c>
      <c r="C26" s="57">
        <f>COUNTIF(C11:C24,'Summary and sign-off'!A45)</f>
        <v>0</v>
      </c>
      <c r="D26" s="14"/>
      <c r="E26" s="15"/>
      <c r="F26" s="16"/>
    </row>
    <row r="27" spans="1:7" ht="25.5" customHeight="1" x14ac:dyDescent="0.25">
      <c r="A27" s="55"/>
      <c r="B27" s="56" t="s">
        <v>97</v>
      </c>
      <c r="C27" s="57">
        <f>COUNTIF(C11:C24,'Summary and sign-off'!A46)</f>
        <v>0</v>
      </c>
      <c r="D27" s="14"/>
      <c r="E27" s="15"/>
      <c r="F27" s="16"/>
    </row>
    <row r="28" spans="1:7" x14ac:dyDescent="0.2">
      <c r="A28" s="17"/>
      <c r="B28" s="18"/>
      <c r="C28" s="17"/>
      <c r="D28" s="19"/>
      <c r="E28" s="19"/>
      <c r="F28" s="17"/>
    </row>
    <row r="29" spans="1:7" x14ac:dyDescent="0.2">
      <c r="A29" s="18" t="s">
        <v>151</v>
      </c>
      <c r="B29" s="18"/>
      <c r="C29" s="18"/>
      <c r="D29" s="18"/>
      <c r="E29" s="18"/>
      <c r="F29" s="18"/>
    </row>
    <row r="30" spans="1:7" ht="12.6" customHeight="1" x14ac:dyDescent="0.2">
      <c r="A30" s="20" t="s">
        <v>130</v>
      </c>
      <c r="B30" s="17"/>
      <c r="C30" s="17"/>
      <c r="D30" s="17"/>
      <c r="E30" s="17"/>
    </row>
    <row r="31" spans="1:7" x14ac:dyDescent="0.2">
      <c r="A31" s="20" t="s">
        <v>79</v>
      </c>
      <c r="B31" s="19"/>
      <c r="C31" s="17"/>
      <c r="D31" s="17"/>
      <c r="E31" s="17"/>
      <c r="F31" s="17"/>
    </row>
    <row r="32" spans="1:7" x14ac:dyDescent="0.2">
      <c r="A32" s="20" t="s">
        <v>163</v>
      </c>
      <c r="B32" s="21"/>
      <c r="C32" s="21"/>
      <c r="D32" s="21"/>
      <c r="E32" s="21"/>
      <c r="F32" s="21"/>
    </row>
    <row r="33" spans="1:6" ht="12.75" customHeight="1" x14ac:dyDescent="0.2">
      <c r="A33" s="20" t="s">
        <v>164</v>
      </c>
      <c r="B33" s="17"/>
      <c r="C33" s="17"/>
      <c r="D33" s="17"/>
      <c r="E33" s="17"/>
      <c r="F33" s="17"/>
    </row>
    <row r="34" spans="1:6" ht="12.95" customHeight="1" x14ac:dyDescent="0.2">
      <c r="A34" s="20" t="s">
        <v>165</v>
      </c>
      <c r="B34" s="17"/>
      <c r="C34" s="17"/>
      <c r="D34" s="17"/>
      <c r="E34" s="17"/>
      <c r="F34" s="17"/>
    </row>
    <row r="35" spans="1:6" x14ac:dyDescent="0.2">
      <c r="A35" s="20" t="s">
        <v>166</v>
      </c>
      <c r="C35" s="17"/>
      <c r="D35" s="17"/>
      <c r="E35" s="17"/>
      <c r="F35" s="17"/>
    </row>
    <row r="36" spans="1:6" ht="12.75" customHeight="1" x14ac:dyDescent="0.2">
      <c r="A36" s="20" t="s">
        <v>145</v>
      </c>
      <c r="B36" s="20"/>
      <c r="C36" s="22"/>
      <c r="D36" s="22"/>
      <c r="E36" s="22"/>
      <c r="F36" s="22"/>
    </row>
    <row r="37" spans="1:6" ht="12.75" customHeight="1" x14ac:dyDescent="0.2">
      <c r="A37" s="20"/>
      <c r="B37" s="20"/>
      <c r="C37" s="22"/>
      <c r="D37" s="22"/>
      <c r="E37" s="22"/>
      <c r="F37" s="22"/>
    </row>
    <row r="38" spans="1:6" ht="12.75" hidden="1" customHeight="1" x14ac:dyDescent="0.2">
      <c r="A38" s="20"/>
      <c r="B38" s="20"/>
      <c r="C38" s="22"/>
      <c r="D38" s="22"/>
      <c r="E38" s="22"/>
      <c r="F38" s="22"/>
    </row>
    <row r="41" spans="1:6" hidden="1" x14ac:dyDescent="0.2">
      <c r="A41" s="18"/>
      <c r="B41" s="18"/>
      <c r="C41" s="18"/>
      <c r="D41" s="18"/>
      <c r="E41" s="18"/>
      <c r="F41" s="18"/>
    </row>
    <row r="42" spans="1:6" hidden="1" x14ac:dyDescent="0.2">
      <c r="A42" s="18"/>
      <c r="B42" s="18"/>
      <c r="C42" s="18"/>
      <c r="D42" s="18"/>
      <c r="E42" s="18"/>
      <c r="F42" s="18"/>
    </row>
    <row r="43" spans="1:6" hidden="1" x14ac:dyDescent="0.2">
      <c r="A43" s="18"/>
      <c r="B43" s="18"/>
      <c r="C43" s="18"/>
      <c r="D43" s="18"/>
      <c r="E43" s="18"/>
      <c r="F43" s="18"/>
    </row>
    <row r="44" spans="1:6" hidden="1" x14ac:dyDescent="0.2">
      <c r="A44" s="18"/>
      <c r="B44" s="18"/>
      <c r="C44" s="18"/>
      <c r="D44" s="18"/>
      <c r="E44" s="18"/>
      <c r="F44" s="18"/>
    </row>
    <row r="45" spans="1:6" hidden="1" x14ac:dyDescent="0.2">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149" ma:contentTypeDescription="" ma:contentTypeScope="" ma:versionID="c4f1a3949722396ccc74c925703dd5ab">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2.xml><?xml version="1.0" encoding="utf-8"?>
<ds:datastoreItem xmlns:ds="http://schemas.openxmlformats.org/officeDocument/2006/customXml" ds:itemID="{F579D7F4-D0D7-4BCB-BBEA-E7C37A64913E}">
  <ds:schemaRefs>
    <ds:schemaRef ds:uri="http://schemas.microsoft.com/office/2006/documentManagement/types"/>
    <ds:schemaRef ds:uri="12165527-d881-4234-97f9-ee139a3f0c31"/>
    <ds:schemaRef ds:uri="http://www.w3.org/XML/1998/namespace"/>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5409EB03-4EF2-44FB-838F-B275048CB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Michael Eales</cp:lastModifiedBy>
  <cp:revision/>
  <cp:lastPrinted>2021-08-11T23:59:50Z</cp:lastPrinted>
  <dcterms:created xsi:type="dcterms:W3CDTF">2010-10-17T20:59:02Z</dcterms:created>
  <dcterms:modified xsi:type="dcterms:W3CDTF">2026-08-20T21:08:07Z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